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30E37845-9E95-4F27-911B-52A7421C3E5F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Couret-Venter1" sheetId="49" r:id="rId2"/>
    <sheet name="W-Couret-Venter2" sheetId="50" r:id="rId3"/>
    <sheet name="W-Couret-Venter3" sheetId="51" r:id="rId4"/>
    <sheet name="W-Couret-Venter4" sheetId="52" r:id="rId5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6" i="51" l="1"/>
  <c r="I18" i="52" l="1"/>
  <c r="H18" i="52"/>
  <c r="G18" i="52"/>
  <c r="F18" i="52"/>
  <c r="E18" i="52"/>
  <c r="D18" i="52"/>
  <c r="Q55" i="51"/>
  <c r="Q51" i="51"/>
  <c r="Q49" i="51"/>
  <c r="Q50" i="51" s="1"/>
  <c r="Q39" i="51"/>
  <c r="Q40" i="51" s="1"/>
  <c r="Q41" i="51" s="1"/>
  <c r="Q34" i="51"/>
  <c r="Q35" i="51" s="1"/>
  <c r="Q36" i="51" s="1"/>
  <c r="O15" i="51"/>
  <c r="O14" i="51"/>
  <c r="O11" i="51"/>
  <c r="O10" i="51"/>
  <c r="K17" i="50"/>
  <c r="K16" i="50"/>
  <c r="K14" i="50"/>
  <c r="K13" i="50"/>
  <c r="K11" i="50"/>
  <c r="K10" i="50"/>
  <c r="I18" i="49"/>
  <c r="H18" i="49"/>
  <c r="G18" i="49"/>
  <c r="F18" i="49"/>
  <c r="E18" i="49"/>
  <c r="D18" i="49"/>
  <c r="Q52" i="51" l="1"/>
  <c r="R54" i="51"/>
  <c r="P59" i="51"/>
</calcChain>
</file>

<file path=xl/sharedStrings.xml><?xml version="1.0" encoding="utf-8"?>
<sst xmlns="http://schemas.openxmlformats.org/spreadsheetml/2006/main" count="269" uniqueCount="161">
  <si>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</si>
  <si>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</si>
  <si>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</si>
  <si>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</si>
  <si>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</si>
  <si>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</si>
  <si>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</si>
  <si>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</si>
  <si>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</si>
  <si>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</si>
  <si>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</si>
  <si>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=</t>
  </si>
  <si>
    <t>Exam 8: Couret &amp; Venter</t>
  </si>
  <si>
    <t>W-Couret-Venter1</t>
  </si>
  <si>
    <t>Couret.Venter</t>
  </si>
  <si>
    <t>2015.Q5</t>
  </si>
  <si>
    <t>Calculate Multi-Dimensional Credibility</t>
  </si>
  <si>
    <t>a.)</t>
  </si>
  <si>
    <t>Since we're told there are no Major or Minor injuries, we only have F, PT, and TT to work with. This means the equation we need is:</t>
  </si>
  <si>
    <t>An actuary estimated the loss cost for workers compensation insurance using a multi-dimensional credibility method.</t>
  </si>
  <si>
    <t>Given the following:</t>
  </si>
  <si>
    <t>• There were 2 classes in Hazard Group X.</t>
  </si>
  <si>
    <t>Here, we're using V for Fatal claims and W for PT claims. There is no variable for TT because we are calculating relativities to TT claims.</t>
  </si>
  <si>
    <t>• There were no major or minor permanent partial losses.</t>
  </si>
  <si>
    <t>The subscript 2 is used because we want the credibility for class 2 using information about the Hazard Group F and PT claims.</t>
  </si>
  <si>
    <t>• Premium information was not available.</t>
  </si>
  <si>
    <t>• Holdout sample of odd years was used as a proxy of the true mean.</t>
  </si>
  <si>
    <t>Notice we're given the "optimal weights". This means we're given the credibilities produced by the multi-dimensional credibility technique.</t>
  </si>
  <si>
    <t xml:space="preserve">That is, we know                      and </t>
  </si>
  <si>
    <t>Claim Count by Injury Type for Hazard Group X</t>
  </si>
  <si>
    <t>Even Year 1</t>
  </si>
  <si>
    <t>Even Year 2</t>
  </si>
  <si>
    <r>
      <t xml:space="preserve">We calculate E[V] and E[W] using both years of data (told both are </t>
    </r>
    <r>
      <rPr>
        <u/>
        <sz val="11"/>
        <color theme="1"/>
        <rFont val="Calibri"/>
        <family val="2"/>
        <scheme val="minor"/>
      </rPr>
      <t>even</t>
    </r>
    <r>
      <rPr>
        <sz val="11"/>
        <color theme="1"/>
        <rFont val="Calibri"/>
        <family val="2"/>
        <scheme val="minor"/>
      </rPr>
      <t xml:space="preserve"> years) from the hazard group, i.e. across all classes in the hazard group.</t>
    </r>
  </si>
  <si>
    <t>Fatal (F)</t>
  </si>
  <si>
    <t>Permanent Total (PT)</t>
  </si>
  <si>
    <t>Temporary Total (TT)</t>
  </si>
  <si>
    <t>Class 1</t>
  </si>
  <si>
    <t>Class 2</t>
  </si>
  <si>
    <t>Total</t>
  </si>
  <si>
    <t>Optimal Weights for Estimation of Permanent Total Injury Ratio</t>
  </si>
  <si>
    <t>We repeat this to get      and</t>
  </si>
  <si>
    <t>Fatal</t>
  </si>
  <si>
    <t>Permanent Total</t>
  </si>
  <si>
    <t>Where this time we only use the information from class 2 for both years.</t>
  </si>
  <si>
    <t>Determine the ratio of permanent total injury to temporary total injury for Class 2 using a multi-dimensional credibility method.</t>
  </si>
  <si>
    <t>b.)</t>
  </si>
  <si>
    <t>Fully describe the steps involved in performing a quintile test to evaluate the actuary's work.</t>
  </si>
  <si>
    <t>Substituting all of the above into the first equation gives the answer</t>
  </si>
  <si>
    <t>c.)</t>
  </si>
  <si>
    <t xml:space="preserve">Briefly describe one shortcoming of the individual class sum of squared errors test and briefly describe why the quintiles test is </t>
  </si>
  <si>
    <t>a better way to evaluate the actuary's work.</t>
  </si>
  <si>
    <t xml:space="preserve">Calculate ratios for all classes using the multi-dimensional credibility technique for all classes in the training set. </t>
  </si>
  <si>
    <t xml:space="preserve">Rank the classes from smallest to largest by credibility relativity. Group into five quintiles and </t>
  </si>
  <si>
    <t>calculate the relativity of the quintile ratio to the hazard group ratio for the following 3 predictions:</t>
  </si>
  <si>
    <t>multi-dimensional credibility process, raw data, hazard group relativity.</t>
  </si>
  <si>
    <t>Calculate the sum of squared errors for each of the 3 against the holdout data.</t>
  </si>
  <si>
    <t>The method with the lowest sum of squared errors is the best.</t>
  </si>
  <si>
    <t>There is too much noise in the individual test. Grouping into quintiles reduces class specific variation</t>
  </si>
  <si>
    <t>This gives more credible results, allowing us to assess the effectiveness of the credibility method.</t>
  </si>
  <si>
    <t>2011.Q2</t>
  </si>
  <si>
    <t>Multi-Dimensional Credibility</t>
  </si>
  <si>
    <t>This question is fairly straightforward. It requires you to recall how Couret &amp; Venter calculated the various sum of squared errors.</t>
  </si>
  <si>
    <t>Couret &amp; Venter considered three approaches:</t>
  </si>
  <si>
    <t>• Seven years of data were collected.</t>
  </si>
  <si>
    <t>1. Predicting based on the total hazard group relativity (which is always 1.0 when the sample means are normalized within a hazard group)</t>
  </si>
  <si>
    <t>• The technique produced a raw predicted relativity based on the oldest five years.</t>
  </si>
  <si>
    <t>2. Predicting based on the raw data from the training data set.</t>
  </si>
  <si>
    <t>• The most recent two years were used as the holdout sample.</t>
  </si>
  <si>
    <t>3. Predicting using the multi-dimensional credibility procedure.</t>
  </si>
  <si>
    <t>In each case, the predictions are compared against the holdout data set.</t>
  </si>
  <si>
    <t>Quintile</t>
  </si>
  <si>
    <t>Holdout Sample Relativity</t>
  </si>
  <si>
    <t>Prediction Based on Raw</t>
  </si>
  <si>
    <t>Prediction based on Credibility Procedure</t>
  </si>
  <si>
    <t>1. Sum of squared errors =</t>
  </si>
  <si>
    <t>2. Sum of squared errors =</t>
  </si>
  <si>
    <t>3. Sum of squared errors =</t>
  </si>
  <si>
    <t xml:space="preserve">Since the third method produces the lowest sum of squared errors, the multi-dimensional credibility procedure is an improvement over the </t>
  </si>
  <si>
    <t>hazard group membership method and the method which uses the raw data.</t>
  </si>
  <si>
    <t xml:space="preserve">A multi-dimensional credibility technique has been developed to predict claim frequencies </t>
  </si>
  <si>
    <t>for major permanent partial claims.</t>
  </si>
  <si>
    <t xml:space="preserve">Demonstrate whether the credibility technique produces an improved estimate using </t>
  </si>
  <si>
    <t>the sum of squared errors.</t>
  </si>
  <si>
    <t>2012.Q5</t>
  </si>
  <si>
    <t xml:space="preserve">This is a huge amount of information but the questions aren't actually that bad. </t>
  </si>
  <si>
    <t>The following data is used to price an excess of loss workers compensation policy:</t>
  </si>
  <si>
    <t>We need to calculate the sum of squared errors for each of the credibility technique and the hazard group technique.</t>
  </si>
  <si>
    <t>• Data is available for the following injury types: Fatal, Permanent Total injury (PT), Major permanent partial (Major),</t>
  </si>
  <si>
    <t>The data is already split into quintiles for us, and the overall means are 1.00 so no normalization is required.</t>
  </si>
  <si>
    <t xml:space="preserve">    minor permanent partial (Minor), temporary total (TT), and medical-only (Med).</t>
  </si>
  <si>
    <t>We're told we only need to worry about the Fatal claims.</t>
  </si>
  <si>
    <t>• A multi-dimensional credibility technique (predicted) was used to estimate the frequency for class 5160.</t>
  </si>
  <si>
    <t>• Class 5160 is in hazard group F.</t>
  </si>
  <si>
    <t>Multi-Dimensional Credibility Technique SSE (Predicted to Holdout)</t>
  </si>
  <si>
    <t>SSE =</t>
  </si>
  <si>
    <t>Hazard Group F</t>
  </si>
  <si>
    <t>PT</t>
  </si>
  <si>
    <t>Major</t>
  </si>
  <si>
    <t>Minor</t>
  </si>
  <si>
    <t>TT</t>
  </si>
  <si>
    <t>Med</t>
  </si>
  <si>
    <t>Frequency Relativity to TT</t>
  </si>
  <si>
    <t>Hazard Group SSE (Hazard group to Holdout)</t>
  </si>
  <si>
    <t>Severity Relativity to TT</t>
  </si>
  <si>
    <t>Loss Elimination Ratio at $250,000</t>
  </si>
  <si>
    <t>TT Frequency per $100 payroll</t>
  </si>
  <si>
    <t>Since the sum of squared errors is lower for the hazard group method, we won't use the multi-dimensional credibility relativities for fatal claims.</t>
  </si>
  <si>
    <t>TT Severity for Hazard Group F</t>
  </si>
  <si>
    <r>
      <t xml:space="preserve">Note that for the hazard group, we used the mean of the entire hazard group </t>
    </r>
    <r>
      <rPr>
        <b/>
        <u/>
        <sz val="11"/>
        <color theme="1"/>
        <rFont val="Calibri"/>
        <family val="2"/>
        <scheme val="minor"/>
      </rPr>
      <t>after normalization</t>
    </r>
    <r>
      <rPr>
        <sz val="11"/>
        <color theme="1"/>
        <rFont val="Calibri"/>
        <family val="2"/>
        <scheme val="minor"/>
      </rPr>
      <t xml:space="preserve"> which is 1.</t>
    </r>
  </si>
  <si>
    <t>Hazard Group F for Fatal Claims</t>
  </si>
  <si>
    <t>Hazard Group F for PT Claims</t>
  </si>
  <si>
    <t>Predicted</t>
  </si>
  <si>
    <t>Raw Data</t>
  </si>
  <si>
    <t>Holdout Sample</t>
  </si>
  <si>
    <t>This part of the question is more like an IQ type of question. It blends knowledge from several papers.</t>
  </si>
  <si>
    <t>Quintile 1</t>
  </si>
  <si>
    <t>From the first table we know all Minor, TT and Med losses are eliminated with a $250,000 attachment point.</t>
  </si>
  <si>
    <t>Quintile 2</t>
  </si>
  <si>
    <t>This means we only need to look at Fatal, PT, and Major claims.</t>
  </si>
  <si>
    <t>Quintile 3</t>
  </si>
  <si>
    <t>Quintile 4</t>
  </si>
  <si>
    <t>By our answer to part a. we'll use the fatal hazard group relativities, and in the question we're told to use the Major hazard group relativities.</t>
  </si>
  <si>
    <t>Quintile 5</t>
  </si>
  <si>
    <t xml:space="preserve">A claim can't be both Fatal and Major so we calculate these separately. For PT claims we're told to use the credibility method relativities. </t>
  </si>
  <si>
    <t>Mean</t>
  </si>
  <si>
    <t>A key part of the problem is understanding how to relate the hazard group relativities to those produced by the credibility method or raw method.</t>
  </si>
  <si>
    <t>• The hazard group relativities for Major, Minor, TT, and Med will be used.</t>
  </si>
  <si>
    <t xml:space="preserve">To use the multi-dimensional credibilities or the raw credibilities, multiply the hazard group relativities by the quintile </t>
  </si>
  <si>
    <t>• The multi-dimensional credibility relativities for PT claims will be used.</t>
  </si>
  <si>
    <t>relativity which contains the class being priced.</t>
  </si>
  <si>
    <t>• Class 5160 is in Quintile 4 for both Fatal and PT claims.</t>
  </si>
  <si>
    <t>If you're only using the hazard group relativities then you just multiply the hazard group relativities by 1.</t>
  </si>
  <si>
    <t>Fatal relative to TT</t>
  </si>
  <si>
    <t>Determine whether multi-dimensional credibility relativities should be used to estimate the expected loss for fatal claims.</t>
  </si>
  <si>
    <t>Pure premium relativity =</t>
  </si>
  <si>
    <t>(Frequency x Severity) for hazard group before Loss Elimination Ratio</t>
  </si>
  <si>
    <t>After LER =</t>
  </si>
  <si>
    <t>(Frequency x Severity) x ( 1 - LER)</t>
  </si>
  <si>
    <t>Based on part a. above, calculate the expected loss for an excess of $250,000 workers compensation policy with $10 million in payroll.</t>
  </si>
  <si>
    <t>Relative to hazard group =</t>
  </si>
  <si>
    <t>(Frequency x Severity) x ( 1 - LER) x 1.000</t>
  </si>
  <si>
    <t>Major relative to TT</t>
  </si>
  <si>
    <t xml:space="preserve">Relative to hazard group = </t>
  </si>
  <si>
    <t>PT relative to TT</t>
  </si>
  <si>
    <t>This is more complicated since we're told to use the multi-dimensional credibility relativities.</t>
  </si>
  <si>
    <t>We're told Class 5160 is in Quintile 4.</t>
  </si>
  <si>
    <t>Credibility Relativity =</t>
  </si>
  <si>
    <t>(Frequency x Severity) x ( 1 - LER) x 1.15</t>
  </si>
  <si>
    <t>Summing the results gives the overall relativity to TT =</t>
  </si>
  <si>
    <t xml:space="preserve">TT pure premium per $100 of payroll = </t>
  </si>
  <si>
    <t>By multiplying the frequency and severity in the second table.</t>
  </si>
  <si>
    <t xml:space="preserve">We're told the company has $10 million in payroll. We convert this into $100s of payroll, multiply it by the TT pure premium and </t>
  </si>
  <si>
    <t>then multiply by the overall relativity to TT.</t>
  </si>
  <si>
    <t>Answer to b.)</t>
  </si>
  <si>
    <t>W-Couret-Venter3</t>
  </si>
  <si>
    <t>W-Couret-Venter2</t>
  </si>
  <si>
    <t>Use sum of squared errors to determine best credibility method</t>
  </si>
  <si>
    <t>2012 Q5 multi-dimensional credibility problem</t>
  </si>
  <si>
    <t>W-Couret-Venter4</t>
  </si>
  <si>
    <t>2015 Q5 multi-dimensional credibility problem</t>
  </si>
  <si>
    <t>This is the multi-dimensional credibility relativity for the class.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</si>
</sst>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0.000"/>
    <numFmt numFmtId="165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4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16" xfId="0" applyFill="1" applyBorder="1" applyAlignment="1" applyProtection="1">
      <alignment horizontal="centerContinuous"/>
    </xf>
    <xf numFmtId="0" fontId="7" fillId="0" borderId="0" xfId="0" applyFont="1" applyProtection="1">
      <protection locked="0"/>
    </xf>
    <xf numFmtId="0" fontId="0" fillId="0" borderId="0" xfId="0" quotePrefix="1" applyAlignment="1" applyProtection="1">
      <alignment horizontal="right"/>
      <protection locked="0"/>
    </xf>
    <xf numFmtId="0" fontId="0" fillId="4" borderId="0" xfId="0" applyFill="1" applyAlignment="1" applyProtection="1">
      <alignment horizontal="left"/>
      <protection locked="0"/>
    </xf>
    <xf numFmtId="0" fontId="0" fillId="2" borderId="15" xfId="0" applyFill="1" applyBorder="1" applyAlignment="1" applyProtection="1">
      <alignment horizontal="centerContinuous"/>
    </xf>
    <xf numFmtId="2" fontId="0" fillId="2" borderId="11" xfId="0" applyNumberFormat="1" applyFill="1" applyBorder="1" applyAlignment="1" applyProtection="1">
      <alignment horizontal="center"/>
    </xf>
    <xf numFmtId="0" fontId="0" fillId="3" borderId="0" xfId="0" applyFill="1" applyProtection="1">
      <protection locked="0"/>
    </xf>
    <xf numFmtId="0" fontId="7" fillId="2" borderId="15" xfId="0" applyFont="1" applyFill="1" applyBorder="1" applyAlignment="1" applyProtection="1">
      <alignment horizontal="centerContinuous"/>
    </xf>
    <xf numFmtId="0" fontId="0" fillId="2" borderId="19" xfId="0" applyFill="1" applyBorder="1" applyAlignment="1" applyProtection="1">
      <alignment horizontal="centerContinuous"/>
    </xf>
    <xf numFmtId="0" fontId="0" fillId="2" borderId="20" xfId="0" applyFill="1" applyBorder="1" applyProtection="1"/>
    <xf numFmtId="0" fontId="0" fillId="2" borderId="20" xfId="0" applyFill="1" applyBorder="1" applyAlignment="1" applyProtection="1">
      <alignment horizontal="centerContinuous"/>
    </xf>
    <xf numFmtId="0" fontId="0" fillId="2" borderId="21" xfId="0" applyFill="1" applyBorder="1" applyAlignment="1" applyProtection="1">
      <alignment horizontal="centerContinuous"/>
    </xf>
    <xf numFmtId="0" fontId="0" fillId="2" borderId="22" xfId="0" applyFill="1" applyBorder="1" applyAlignment="1" applyProtection="1">
      <alignment horizontal="centerContinuous"/>
    </xf>
    <xf numFmtId="0" fontId="0" fillId="2" borderId="17" xfId="0" applyFill="1" applyBorder="1" applyProtection="1"/>
    <xf numFmtId="0" fontId="0" fillId="2" borderId="17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2" borderId="1" xfId="0" applyFill="1" applyBorder="1" applyProtection="1"/>
    <xf numFmtId="0" fontId="0" fillId="2" borderId="18" xfId="0" applyFill="1" applyBorder="1" applyProtection="1"/>
    <xf numFmtId="0" fontId="0" fillId="2" borderId="12" xfId="0" applyFill="1" applyBorder="1" applyProtection="1"/>
    <xf numFmtId="0" fontId="0" fillId="2" borderId="20" xfId="0" applyFill="1" applyBorder="1" applyAlignment="1" applyProtection="1">
      <alignment horizontal="center"/>
    </xf>
    <xf numFmtId="0" fontId="0" fillId="2" borderId="21" xfId="0" applyFill="1" applyBorder="1" applyAlignment="1" applyProtection="1">
      <alignment horizontal="center"/>
    </xf>
    <xf numFmtId="3" fontId="0" fillId="2" borderId="22" xfId="0" applyNumberFormat="1" applyFill="1" applyBorder="1" applyAlignment="1" applyProtection="1">
      <alignment horizontal="center"/>
    </xf>
    <xf numFmtId="3" fontId="0" fillId="2" borderId="18" xfId="0" applyNumberFormat="1" applyFill="1" applyBorder="1" applyAlignment="1" applyProtection="1">
      <alignment horizontal="center"/>
    </xf>
    <xf numFmtId="0" fontId="0" fillId="2" borderId="11" xfId="0" applyFill="1" applyBorder="1" applyProtection="1"/>
    <xf numFmtId="0" fontId="7" fillId="2" borderId="0" xfId="0" applyFont="1" applyFill="1" applyBorder="1" applyProtection="1"/>
    <xf numFmtId="0" fontId="0" fillId="2" borderId="16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165" fontId="0" fillId="3" borderId="0" xfId="0" applyNumberFormat="1" applyFill="1" applyAlignment="1" applyProtection="1">
      <alignment horizontal="left"/>
      <protection locked="0"/>
    </xf>
    <xf numFmtId="2" fontId="0" fillId="3" borderId="0" xfId="0" applyNumberFormat="1" applyFill="1" applyProtection="1">
      <protection locked="0"/>
    </xf>
    <xf numFmtId="0" fontId="0" fillId="2" borderId="15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 wrapText="1"/>
    </xf>
    <xf numFmtId="0" fontId="0" fillId="2" borderId="16" xfId="0" applyFill="1" applyBorder="1" applyAlignment="1" applyProtection="1">
      <alignment horizontal="center" wrapText="1"/>
    </xf>
    <xf numFmtId="0" fontId="0" fillId="2" borderId="0" xfId="0" applyFill="1" applyBorder="1" applyAlignment="1" applyProtection="1">
      <alignment horizontal="center" wrapText="1"/>
    </xf>
    <xf numFmtId="0" fontId="0" fillId="2" borderId="12" xfId="0" applyFill="1" applyBorder="1" applyAlignment="1" applyProtection="1">
      <alignment horizontal="center"/>
    </xf>
    <xf numFmtId="165" fontId="0" fillId="2" borderId="13" xfId="0" applyNumberFormat="1" applyFill="1" applyBorder="1" applyAlignment="1" applyProtection="1">
      <alignment horizontal="center"/>
    </xf>
    <xf numFmtId="165" fontId="0" fillId="2" borderId="10" xfId="0" applyNumberFormat="1" applyFill="1" applyBorder="1" applyAlignment="1" applyProtection="1">
      <alignment horizontal="center"/>
    </xf>
    <xf numFmtId="165" fontId="0" fillId="2" borderId="14" xfId="0" applyNumberFormat="1" applyFill="1" applyBorder="1" applyAlignment="1" applyProtection="1">
      <alignment horizontal="center"/>
    </xf>
    <xf numFmtId="165" fontId="0" fillId="2" borderId="18" xfId="0" applyNumberFormat="1" applyFill="1" applyBorder="1" applyAlignment="1" applyProtection="1">
      <alignment horizontal="center"/>
    </xf>
    <xf numFmtId="164" fontId="0" fillId="4" borderId="0" xfId="0" applyNumberFormat="1" applyFill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2" fontId="0" fillId="0" borderId="0" xfId="0" applyNumberFormat="1" applyAlignment="1" applyProtection="1">
      <alignment horizontal="left"/>
      <protection locked="0"/>
    </xf>
    <xf numFmtId="6" fontId="0" fillId="4" borderId="0" xfId="0" applyNumberFormat="1" applyFill="1" applyAlignment="1" applyProtection="1">
      <alignment horizontal="left"/>
      <protection locked="0"/>
    </xf>
    <xf numFmtId="6" fontId="0" fillId="3" borderId="0" xfId="0" applyNumberFormat="1" applyFill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center"/>
    </xf>
    <xf numFmtId="3" fontId="0" fillId="2" borderId="6" xfId="0" applyNumberFormat="1" applyFill="1" applyBorder="1" applyAlignment="1" applyProtection="1">
      <alignment horizontal="center"/>
    </xf>
    <xf numFmtId="0" fontId="0" fillId="2" borderId="15" xfId="0" applyFill="1" applyBorder="1" applyProtection="1"/>
    <xf numFmtId="0" fontId="0" fillId="2" borderId="19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3" xfId="0" applyNumberFormat="1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9" fontId="0" fillId="2" borderId="14" xfId="0" applyNumberFormat="1" applyFill="1" applyBorder="1" applyAlignment="1" applyProtection="1">
      <alignment horizontal="center"/>
    </xf>
    <xf numFmtId="9" fontId="0" fillId="2" borderId="1" xfId="0" applyNumberFormat="1" applyFill="1" applyBorder="1" applyAlignment="1" applyProtection="1">
      <alignment horizontal="center"/>
    </xf>
    <xf numFmtId="9" fontId="0" fillId="2" borderId="18" xfId="0" applyNumberFormat="1" applyFill="1" applyBorder="1" applyAlignment="1" applyProtection="1">
      <alignment horizontal="center"/>
    </xf>
    <xf numFmtId="6" fontId="0" fillId="2" borderId="0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Continuous"/>
    </xf>
    <xf numFmtId="3" fontId="0" fillId="2" borderId="16" xfId="0" applyNumberFormat="1" applyFill="1" applyBorder="1" applyProtection="1"/>
    <xf numFmtId="2" fontId="0" fillId="2" borderId="10" xfId="0" applyNumberFormat="1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left"/>
    </xf>
    <xf numFmtId="3" fontId="0" fillId="2" borderId="8" xfId="0" applyNumberFormat="1" applyFill="1" applyBorder="1" applyProtection="1"/>
    <xf numFmtId="3" fontId="0" fillId="2" borderId="9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228599</xdr:colOff>
      <xdr:row>3</xdr:row>
      <xdr:rowOff>8466</xdr:rowOff>
    </xdr:from>
    <xdr:ext cx="3784601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55CF5ED-F185-46A6-B9DD-ED0F1178B578}"/>
                </a:ext>
              </a:extLst>
            </xdr:cNvPr>
            <xdr:cNvSpPr txBox="1"/>
          </xdr:nvSpPr>
          <xdr:spPr>
            <a:xfrm>
              <a:off x="9553574" y="960966"/>
              <a:ext cx="3784601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</m:d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</m:e>
                    </m:d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55CF5ED-F185-46A6-B9DD-ED0F1178B578}"/>
                </a:ext>
              </a:extLst>
            </xdr:cNvPr>
            <xdr:cNvSpPr txBox="1"/>
          </xdr:nvSpPr>
          <xdr:spPr>
            <a:xfrm>
              <a:off x="9553574" y="960966"/>
              <a:ext cx="3784601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𝐸[𝑤_2 ]=𝐸[𝑊]+𝑏_𝑤∗(𝑉_2−𝐸[𝑉])+𝑐_𝑤∗(𝑊_2−𝐸[𝑊])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12</xdr:col>
      <xdr:colOff>1066800</xdr:colOff>
      <xdr:row>9</xdr:row>
      <xdr:rowOff>6351</xdr:rowOff>
    </xdr:from>
    <xdr:ext cx="5960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94A0260-3348-4909-A5C4-D57DDA7193D1}"/>
                </a:ext>
              </a:extLst>
            </xdr:cNvPr>
            <xdr:cNvSpPr txBox="1"/>
          </xdr:nvSpPr>
          <xdr:spPr>
            <a:xfrm>
              <a:off x="10677525" y="2101851"/>
              <a:ext cx="5960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=0.2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394A0260-3348-4909-A5C4-D57DDA7193D1}"/>
                </a:ext>
              </a:extLst>
            </xdr:cNvPr>
            <xdr:cNvSpPr txBox="1"/>
          </xdr:nvSpPr>
          <xdr:spPr>
            <a:xfrm>
              <a:off x="10677525" y="2101851"/>
              <a:ext cx="5960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𝑏_𝑤=0.2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721782</xdr:colOff>
      <xdr:row>9</xdr:row>
      <xdr:rowOff>0</xdr:rowOff>
    </xdr:from>
    <xdr:ext cx="55489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D0E43EF-4A56-4B1B-A9AB-122E1D7D9BB1}"/>
                </a:ext>
              </a:extLst>
            </xdr:cNvPr>
            <xdr:cNvSpPr txBox="1"/>
          </xdr:nvSpPr>
          <xdr:spPr>
            <a:xfrm>
              <a:off x="11551707" y="2095500"/>
              <a:ext cx="55489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=0.3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D0E43EF-4A56-4B1B-A9AB-122E1D7D9BB1}"/>
                </a:ext>
              </a:extLst>
            </xdr:cNvPr>
            <xdr:cNvSpPr txBox="1"/>
          </xdr:nvSpPr>
          <xdr:spPr>
            <a:xfrm>
              <a:off x="11551707" y="2095500"/>
              <a:ext cx="55489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𝑐_𝑤=0.3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50801</xdr:colOff>
      <xdr:row>12</xdr:row>
      <xdr:rowOff>42334</xdr:rowOff>
    </xdr:from>
    <xdr:ext cx="1324658" cy="3242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FF68E37-0CE2-47BB-B542-17063845F6CD}"/>
                </a:ext>
              </a:extLst>
            </xdr:cNvPr>
            <xdr:cNvSpPr txBox="1"/>
          </xdr:nvSpPr>
          <xdr:spPr>
            <a:xfrm>
              <a:off x="9661526" y="2709334"/>
              <a:ext cx="1324658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5+3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2000+2000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FF68E37-0CE2-47BB-B542-17063845F6CD}"/>
                </a:ext>
              </a:extLst>
            </xdr:cNvPr>
            <xdr:cNvSpPr txBox="1"/>
          </xdr:nvSpPr>
          <xdr:spPr>
            <a:xfrm>
              <a:off x="9661526" y="2709334"/>
              <a:ext cx="1324658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𝐸[𝑉]=(5+3)/(2000+2000) 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33866</xdr:colOff>
      <xdr:row>14</xdr:row>
      <xdr:rowOff>118533</xdr:rowOff>
    </xdr:from>
    <xdr:ext cx="1340367" cy="3242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DE37D2B7-C5B1-4277-932B-EF987A8FE61B}"/>
                </a:ext>
              </a:extLst>
            </xdr:cNvPr>
            <xdr:cNvSpPr txBox="1"/>
          </xdr:nvSpPr>
          <xdr:spPr>
            <a:xfrm>
              <a:off x="9644591" y="3166533"/>
              <a:ext cx="1340367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20+25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2000+2000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DE37D2B7-C5B1-4277-932B-EF987A8FE61B}"/>
                </a:ext>
              </a:extLst>
            </xdr:cNvPr>
            <xdr:cNvSpPr txBox="1"/>
          </xdr:nvSpPr>
          <xdr:spPr>
            <a:xfrm>
              <a:off x="9644591" y="3166533"/>
              <a:ext cx="1340367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𝐸[𝑊]=(20+25)/(2000+2000)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40222</xdr:colOff>
      <xdr:row>17</xdr:row>
      <xdr:rowOff>8468</xdr:rowOff>
    </xdr:from>
    <xdr:ext cx="16677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66FDB21-7491-4839-911E-73F85EFB162C}"/>
                </a:ext>
              </a:extLst>
            </xdr:cNvPr>
            <xdr:cNvSpPr txBox="1"/>
          </xdr:nvSpPr>
          <xdr:spPr>
            <a:xfrm>
              <a:off x="10870147" y="3627968"/>
              <a:ext cx="16677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F66FDB21-7491-4839-911E-73F85EFB162C}"/>
                </a:ext>
              </a:extLst>
            </xdr:cNvPr>
            <xdr:cNvSpPr txBox="1"/>
          </xdr:nvSpPr>
          <xdr:spPr>
            <a:xfrm>
              <a:off x="10870147" y="3627968"/>
              <a:ext cx="16677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𝑉_2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463555</xdr:colOff>
      <xdr:row>17</xdr:row>
      <xdr:rowOff>8466</xdr:rowOff>
    </xdr:from>
    <xdr:ext cx="21249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ADD3B9E-B373-4E75-9954-D2B78388CBDB}"/>
                </a:ext>
              </a:extLst>
            </xdr:cNvPr>
            <xdr:cNvSpPr txBox="1"/>
          </xdr:nvSpPr>
          <xdr:spPr>
            <a:xfrm>
              <a:off x="11293480" y="3627966"/>
              <a:ext cx="212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AADD3B9E-B373-4E75-9954-D2B78388CBDB}"/>
                </a:ext>
              </a:extLst>
            </xdr:cNvPr>
            <xdr:cNvSpPr txBox="1"/>
          </xdr:nvSpPr>
          <xdr:spPr>
            <a:xfrm>
              <a:off x="11293480" y="3627966"/>
              <a:ext cx="212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𝑊_2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76200</xdr:colOff>
      <xdr:row>19</xdr:row>
      <xdr:rowOff>42333</xdr:rowOff>
    </xdr:from>
    <xdr:ext cx="1143455" cy="3207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371841E5-0396-4FCE-A14A-280727910F25}"/>
                </a:ext>
              </a:extLst>
            </xdr:cNvPr>
            <xdr:cNvSpPr txBox="1"/>
          </xdr:nvSpPr>
          <xdr:spPr>
            <a:xfrm>
              <a:off x="9686925" y="4042833"/>
              <a:ext cx="1143455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3+2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1000+1000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371841E5-0396-4FCE-A14A-280727910F25}"/>
                </a:ext>
              </a:extLst>
            </xdr:cNvPr>
            <xdr:cNvSpPr txBox="1"/>
          </xdr:nvSpPr>
          <xdr:spPr>
            <a:xfrm>
              <a:off x="9686925" y="4042833"/>
              <a:ext cx="1143455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𝑉_2=(3+2)/(1000+1000)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67734</xdr:colOff>
      <xdr:row>21</xdr:row>
      <xdr:rowOff>25400</xdr:rowOff>
    </xdr:from>
    <xdr:ext cx="1220206" cy="3207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3803B120-3A85-4E76-8222-ECC6CAC4475C}"/>
                </a:ext>
              </a:extLst>
            </xdr:cNvPr>
            <xdr:cNvSpPr txBox="1"/>
          </xdr:nvSpPr>
          <xdr:spPr>
            <a:xfrm>
              <a:off x="9678459" y="4406900"/>
              <a:ext cx="1220206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10+13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1000+1000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3803B120-3A85-4E76-8222-ECC6CAC4475C}"/>
                </a:ext>
              </a:extLst>
            </xdr:cNvPr>
            <xdr:cNvSpPr txBox="1"/>
          </xdr:nvSpPr>
          <xdr:spPr>
            <a:xfrm>
              <a:off x="9678459" y="4406900"/>
              <a:ext cx="1220206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𝑊_2=  (10+13)/(1000+1000)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50800</xdr:colOff>
      <xdr:row>25</xdr:row>
      <xdr:rowOff>16934</xdr:rowOff>
    </xdr:from>
    <xdr:ext cx="1148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94100A9B-2E93-4691-9F30-613724C4054B}"/>
                </a:ext>
              </a:extLst>
            </xdr:cNvPr>
            <xdr:cNvSpPr txBox="1"/>
          </xdr:nvSpPr>
          <xdr:spPr>
            <a:xfrm>
              <a:off x="9661525" y="5160434"/>
              <a:ext cx="1148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=0.011425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94100A9B-2E93-4691-9F30-613724C4054B}"/>
                </a:ext>
              </a:extLst>
            </xdr:cNvPr>
            <xdr:cNvSpPr txBox="1"/>
          </xdr:nvSpPr>
          <xdr:spPr>
            <a:xfrm>
              <a:off x="9661525" y="5160434"/>
              <a:ext cx="1148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𝐸[𝑤_2 ]=0.011425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228599</xdr:colOff>
      <xdr:row>3</xdr:row>
      <xdr:rowOff>8466</xdr:rowOff>
    </xdr:from>
    <xdr:ext cx="3784601" cy="1878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4162984-55F9-4273-A322-A8AFCB7768A5}"/>
                </a:ext>
              </a:extLst>
            </xdr:cNvPr>
            <xdr:cNvSpPr txBox="1"/>
          </xdr:nvSpPr>
          <xdr:spPr>
            <a:xfrm>
              <a:off x="9553574" y="960966"/>
              <a:ext cx="3784601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2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𝑉</m:t>
                            </m:r>
                          </m:e>
                        </m:d>
                      </m:e>
                    </m:d>
                    <m:r>
                      <a:rPr lang="en-US" sz="1200" b="0" i="1">
                        <a:latin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200" b="0" i="1">
                        <a:latin typeface="Cambria Math" panose="02040503050406030204" pitchFamily="18" charset="0"/>
                      </a:rPr>
                      <m:t>∗</m:t>
                    </m:r>
                    <m:d>
                      <m:dPr>
                        <m:ctrlPr>
                          <a:rPr lang="en-US" sz="12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  <m:sub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2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2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200" b="0" i="1">
                                <a:latin typeface="Cambria Math" panose="02040503050406030204" pitchFamily="18" charset="0"/>
                              </a:rPr>
                              <m:t>𝑊</m:t>
                            </m:r>
                          </m:e>
                        </m:d>
                      </m:e>
                    </m:d>
                  </m:oMath>
                </m:oMathPara>
              </a14:m>
              <a:endParaRPr lang="en-GB" sz="12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4162984-55F9-4273-A322-A8AFCB7768A5}"/>
                </a:ext>
              </a:extLst>
            </xdr:cNvPr>
            <xdr:cNvSpPr txBox="1"/>
          </xdr:nvSpPr>
          <xdr:spPr>
            <a:xfrm>
              <a:off x="9553574" y="960966"/>
              <a:ext cx="3784601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US" sz="1200" b="0" i="0">
                  <a:latin typeface="Cambria Math" panose="02040503050406030204" pitchFamily="18" charset="0"/>
                </a:rPr>
                <a:t>𝐸[𝑤_2 ]=𝐸[𝑊]+𝑏_𝑤∗(𝑉_2−𝐸[𝑉])+𝑐_𝑤∗(𝑊_2−𝐸[𝑊])</a:t>
              </a:r>
              <a:endParaRPr lang="en-GB" sz="1200"/>
            </a:p>
          </xdr:txBody>
        </xdr:sp>
      </mc:Fallback>
    </mc:AlternateContent>
    <xdr:clientData/>
  </xdr:oneCellAnchor>
  <xdr:oneCellAnchor>
    <xdr:from>
      <xdr:col>12</xdr:col>
      <xdr:colOff>1066800</xdr:colOff>
      <xdr:row>9</xdr:row>
      <xdr:rowOff>6351</xdr:rowOff>
    </xdr:from>
    <xdr:ext cx="596061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7172ABF-E06F-4067-9D04-91CFD2434594}"/>
                </a:ext>
              </a:extLst>
            </xdr:cNvPr>
            <xdr:cNvSpPr txBox="1"/>
          </xdr:nvSpPr>
          <xdr:spPr>
            <a:xfrm>
              <a:off x="10677525" y="2101851"/>
              <a:ext cx="5960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=0.2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7172ABF-E06F-4067-9D04-91CFD2434594}"/>
                </a:ext>
              </a:extLst>
            </xdr:cNvPr>
            <xdr:cNvSpPr txBox="1"/>
          </xdr:nvSpPr>
          <xdr:spPr>
            <a:xfrm>
              <a:off x="10677525" y="2101851"/>
              <a:ext cx="596061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𝑏_𝑤=0.2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721782</xdr:colOff>
      <xdr:row>9</xdr:row>
      <xdr:rowOff>0</xdr:rowOff>
    </xdr:from>
    <xdr:ext cx="55489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0D774BE-A3AD-4F87-8052-C5D10DA37D41}"/>
                </a:ext>
              </a:extLst>
            </xdr:cNvPr>
            <xdr:cNvSpPr txBox="1"/>
          </xdr:nvSpPr>
          <xdr:spPr>
            <a:xfrm>
              <a:off x="11551707" y="2095500"/>
              <a:ext cx="55489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𝑤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=0.3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D0D774BE-A3AD-4F87-8052-C5D10DA37D41}"/>
                </a:ext>
              </a:extLst>
            </xdr:cNvPr>
            <xdr:cNvSpPr txBox="1"/>
          </xdr:nvSpPr>
          <xdr:spPr>
            <a:xfrm>
              <a:off x="11551707" y="2095500"/>
              <a:ext cx="55489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𝑐_𝑤=0.3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50801</xdr:colOff>
      <xdr:row>12</xdr:row>
      <xdr:rowOff>42334</xdr:rowOff>
    </xdr:from>
    <xdr:ext cx="1324658" cy="3242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20AEDF5-2A7D-4EA4-ABE8-5B9676B9ECF1}"/>
                </a:ext>
              </a:extLst>
            </xdr:cNvPr>
            <xdr:cNvSpPr txBox="1"/>
          </xdr:nvSpPr>
          <xdr:spPr>
            <a:xfrm>
              <a:off x="9661526" y="2709334"/>
              <a:ext cx="1324658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5+3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2000+2000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220AEDF5-2A7D-4EA4-ABE8-5B9676B9ECF1}"/>
                </a:ext>
              </a:extLst>
            </xdr:cNvPr>
            <xdr:cNvSpPr txBox="1"/>
          </xdr:nvSpPr>
          <xdr:spPr>
            <a:xfrm>
              <a:off x="9661526" y="2709334"/>
              <a:ext cx="1324658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𝐸[𝑉]=(5+3)/(2000+2000)  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33866</xdr:colOff>
      <xdr:row>14</xdr:row>
      <xdr:rowOff>118533</xdr:rowOff>
    </xdr:from>
    <xdr:ext cx="1340367" cy="32425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3CD6CF39-733F-4EF8-8375-E8B6A5924A36}"/>
                </a:ext>
              </a:extLst>
            </xdr:cNvPr>
            <xdr:cNvSpPr txBox="1"/>
          </xdr:nvSpPr>
          <xdr:spPr>
            <a:xfrm>
              <a:off x="9644591" y="3166533"/>
              <a:ext cx="1340367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20+25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2000+2000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3CD6CF39-733F-4EF8-8375-E8B6A5924A36}"/>
                </a:ext>
              </a:extLst>
            </xdr:cNvPr>
            <xdr:cNvSpPr txBox="1"/>
          </xdr:nvSpPr>
          <xdr:spPr>
            <a:xfrm>
              <a:off x="9644591" y="3166533"/>
              <a:ext cx="1340367" cy="3242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𝐸[𝑊]=(20+25)/(2000+2000)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40222</xdr:colOff>
      <xdr:row>17</xdr:row>
      <xdr:rowOff>8468</xdr:rowOff>
    </xdr:from>
    <xdr:ext cx="16677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7D05ED0D-49D7-4546-A90D-49750DD7CE19}"/>
                </a:ext>
              </a:extLst>
            </xdr:cNvPr>
            <xdr:cNvSpPr txBox="1"/>
          </xdr:nvSpPr>
          <xdr:spPr>
            <a:xfrm>
              <a:off x="10870147" y="3627968"/>
              <a:ext cx="16677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7D05ED0D-49D7-4546-A90D-49750DD7CE19}"/>
                </a:ext>
              </a:extLst>
            </xdr:cNvPr>
            <xdr:cNvSpPr txBox="1"/>
          </xdr:nvSpPr>
          <xdr:spPr>
            <a:xfrm>
              <a:off x="10870147" y="3627968"/>
              <a:ext cx="16677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𝑉_2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13</xdr:col>
      <xdr:colOff>463555</xdr:colOff>
      <xdr:row>17</xdr:row>
      <xdr:rowOff>8466</xdr:rowOff>
    </xdr:from>
    <xdr:ext cx="21249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C5DDECC4-43FE-46DD-8F42-FF011178B1C0}"/>
                </a:ext>
              </a:extLst>
            </xdr:cNvPr>
            <xdr:cNvSpPr txBox="1"/>
          </xdr:nvSpPr>
          <xdr:spPr>
            <a:xfrm>
              <a:off x="11293480" y="3627966"/>
              <a:ext cx="212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C5DDECC4-43FE-46DD-8F42-FF011178B1C0}"/>
                </a:ext>
              </a:extLst>
            </xdr:cNvPr>
            <xdr:cNvSpPr txBox="1"/>
          </xdr:nvSpPr>
          <xdr:spPr>
            <a:xfrm>
              <a:off x="11293480" y="3627966"/>
              <a:ext cx="21249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𝑊_2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76200</xdr:colOff>
      <xdr:row>19</xdr:row>
      <xdr:rowOff>42333</xdr:rowOff>
    </xdr:from>
    <xdr:ext cx="1143455" cy="3207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CF85400F-545B-4AB0-B7F9-A49FD71A8B7F}"/>
                </a:ext>
              </a:extLst>
            </xdr:cNvPr>
            <xdr:cNvSpPr txBox="1"/>
          </xdr:nvSpPr>
          <xdr:spPr>
            <a:xfrm>
              <a:off x="9686925" y="4042833"/>
              <a:ext cx="1143455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3+2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1000+1000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CF85400F-545B-4AB0-B7F9-A49FD71A8B7F}"/>
                </a:ext>
              </a:extLst>
            </xdr:cNvPr>
            <xdr:cNvSpPr txBox="1"/>
          </xdr:nvSpPr>
          <xdr:spPr>
            <a:xfrm>
              <a:off x="9686925" y="4042833"/>
              <a:ext cx="1143455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𝑉_2=(3+2)/(1000+1000)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67734</xdr:colOff>
      <xdr:row>21</xdr:row>
      <xdr:rowOff>25400</xdr:rowOff>
    </xdr:from>
    <xdr:ext cx="1220206" cy="32079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9FE3596B-1CA7-4447-B8B4-61B14877F087}"/>
                </a:ext>
              </a:extLst>
            </xdr:cNvPr>
            <xdr:cNvSpPr txBox="1"/>
          </xdr:nvSpPr>
          <xdr:spPr>
            <a:xfrm>
              <a:off x="9678459" y="4406900"/>
              <a:ext cx="1220206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10+13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1000+1000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9FE3596B-1CA7-4447-B8B4-61B14877F087}"/>
                </a:ext>
              </a:extLst>
            </xdr:cNvPr>
            <xdr:cNvSpPr txBox="1"/>
          </xdr:nvSpPr>
          <xdr:spPr>
            <a:xfrm>
              <a:off x="9678459" y="4406900"/>
              <a:ext cx="1220206" cy="3207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𝑊_2=  (10+13)/(1000+1000)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12</xdr:col>
      <xdr:colOff>50800</xdr:colOff>
      <xdr:row>25</xdr:row>
      <xdr:rowOff>16934</xdr:rowOff>
    </xdr:from>
    <xdr:ext cx="114852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6E637498-3171-448E-AEF7-BD5FB2BBB4A4}"/>
                </a:ext>
              </a:extLst>
            </xdr:cNvPr>
            <xdr:cNvSpPr txBox="1"/>
          </xdr:nvSpPr>
          <xdr:spPr>
            <a:xfrm>
              <a:off x="9661525" y="5160434"/>
              <a:ext cx="1148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𝑤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=0.011425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6E637498-3171-448E-AEF7-BD5FB2BBB4A4}"/>
                </a:ext>
              </a:extLst>
            </xdr:cNvPr>
            <xdr:cNvSpPr txBox="1"/>
          </xdr:nvSpPr>
          <xdr:spPr>
            <a:xfrm>
              <a:off x="9661525" y="5160434"/>
              <a:ext cx="114852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𝐸[𝑤_2 ]=0.011425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90" t="s">
        <v>12</v>
      </c>
      <c r="B5" s="90"/>
      <c r="C5" s="90"/>
    </row>
    <row r="6" spans="1:3" ht="15" customHeight="1" x14ac:dyDescent="0.25">
      <c r="A6" s="90"/>
      <c r="B6" s="90"/>
      <c r="C6" s="90"/>
    </row>
    <row r="7" spans="1:3" ht="15" customHeight="1" x14ac:dyDescent="0.25"/>
    <row r="8" spans="1:3" ht="15" customHeight="1" x14ac:dyDescent="0.3">
      <c r="A8" s="91" t="s">
        <v>10</v>
      </c>
      <c r="B8" s="91"/>
      <c r="C8" s="91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13</v>
      </c>
      <c r="C11" s="1" t="s">
        <v>16</v>
      </c>
    </row>
    <row r="12" spans="1:3" x14ac:dyDescent="0.25">
      <c r="A12" s="4">
        <v>2</v>
      </c>
      <c r="B12" s="2" t="s">
        <v>155</v>
      </c>
      <c r="C12" s="1" t="s">
        <v>156</v>
      </c>
    </row>
    <row r="13" spans="1:3" x14ac:dyDescent="0.25">
      <c r="A13" s="4">
        <v>3</v>
      </c>
      <c r="B13" s="2" t="s">
        <v>154</v>
      </c>
      <c r="C13" t="s">
        <v>157</v>
      </c>
    </row>
    <row r="14" spans="1:3" x14ac:dyDescent="0.25">
      <c r="A14" s="4">
        <v>4</v>
      </c>
      <c r="B14" s="2" t="s">
        <v>158</v>
      </c>
      <c r="C14" t="s">
        <v>159</v>
      </c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wBrhjhT0E7ZwMtP1GN6y8v/E6aZ3qSSyQ3g5kpSVGtEncNFlxHgQVCg45gbxnsHvip0NTt3SepzZUhOBJso+rw==" saltValue="hWy7pvuUnb2PbHe0izWdpQ==" spinCount="100000" sheet="1" objects="1" scenarios="1" formatCells="0" formatColumns="0" formatRows="0"/>
  <mergeCells count="2">
    <mergeCell ref="A5:C6"/>
    <mergeCell ref="A8:C8"/>
  </mergeCells>
  <hyperlinks>
    <hyperlink ref="A11" location="'W-Couret-Venter1'!A1" display="'W-Couret-Venter1'!A1" xr:uid="{DC971D5C-483B-4A01-B4E0-7E9F4C0FB7EB}"/>
    <hyperlink ref="A12" location="'W-Couret-Venter2'!A1" display="'W-Couret-Venter2'!A1" xr:uid="{98802DF7-3D0B-442B-8DCB-71585B37429F}"/>
    <hyperlink ref="A13" location="'W-Couret-Venter3'!A1" display="'W-Couret-Venter3'!A1" xr:uid="{839DA9E3-0E56-4046-B23D-0FA6244521A0}"/>
    <hyperlink ref="A14" location="'W-Couret-Venter4'!A1" display="'W-Couret-Venter4'!A1" xr:uid="{EC3ABFC0-F0FD-4579-935E-B87BF7908763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41FF8-74C7-485C-81CB-6E7598E7CE4C}">
  <sheetPr codeName="Sheet34"/>
  <dimension ref="A1:Z82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2.7109375" style="8" customWidth="1"/>
    <col min="3" max="3" width="12.140625" style="8" customWidth="1"/>
    <col min="4" max="4" width="15.85546875" style="8" bestFit="1" customWidth="1"/>
    <col min="5" max="5" width="20" style="8" bestFit="1" customWidth="1"/>
    <col min="6" max="6" width="19.5703125" style="8" bestFit="1" customWidth="1"/>
    <col min="7" max="7" width="8.28515625" style="8" bestFit="1" customWidth="1"/>
    <col min="8" max="8" width="20" style="8" bestFit="1" customWidth="1"/>
    <col min="9" max="9" width="19.5703125" style="8" bestFit="1" customWidth="1"/>
    <col min="10" max="10" width="1.7109375" style="8" customWidth="1"/>
    <col min="11" max="11" width="2.7109375" style="8" customWidth="1"/>
    <col min="12" max="12" width="4.28515625" style="8" customWidth="1"/>
    <col min="13" max="13" width="18.28515625" style="8" customWidth="1"/>
    <col min="14" max="15" width="15.7109375" style="8" customWidth="1"/>
    <col min="16" max="16" width="9.140625" style="8" customWidth="1"/>
    <col min="17" max="17" width="15.7109375" style="8" customWidth="1"/>
    <col min="18" max="20" width="9.140625" style="8" customWidth="1"/>
    <col min="21" max="21" width="9.140625" style="8"/>
    <col min="22" max="22" width="9.140625" style="8" customWidth="1"/>
    <col min="23" max="24" width="2.7109375" style="8" customWidth="1"/>
    <col min="25" max="16384" width="9.140625" style="8"/>
  </cols>
  <sheetData>
    <row r="1" spans="1:26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12"/>
      <c r="I1" s="92" t="s">
        <v>8</v>
      </c>
      <c r="J1" s="93"/>
      <c r="K1" s="24"/>
      <c r="L1" s="7" t="s">
        <v>9</v>
      </c>
      <c r="Y1" s="24"/>
    </row>
    <row r="2" spans="1:26" x14ac:dyDescent="0.25">
      <c r="A2" s="14" t="s">
        <v>4</v>
      </c>
      <c r="B2" s="15"/>
      <c r="C2" s="15" t="s">
        <v>15</v>
      </c>
      <c r="D2" s="15"/>
      <c r="E2" s="15"/>
      <c r="F2" s="15"/>
      <c r="G2" s="15"/>
      <c r="H2" s="15"/>
      <c r="I2" s="15"/>
      <c r="J2" s="16"/>
      <c r="K2" s="24"/>
      <c r="L2" s="8" t="s">
        <v>17</v>
      </c>
      <c r="M2" s="8" t="s">
        <v>18</v>
      </c>
      <c r="Y2" s="24"/>
    </row>
    <row r="3" spans="1:26" x14ac:dyDescent="0.25">
      <c r="A3" s="14" t="s">
        <v>5</v>
      </c>
      <c r="B3" s="15"/>
      <c r="C3" s="15" t="s">
        <v>16</v>
      </c>
      <c r="D3" s="15"/>
      <c r="E3" s="15"/>
      <c r="F3" s="15"/>
      <c r="G3" s="15"/>
      <c r="H3" s="15"/>
      <c r="I3" s="15"/>
      <c r="J3" s="16"/>
      <c r="K3" s="24"/>
      <c r="V3" s="10"/>
      <c r="W3" s="10"/>
      <c r="X3" s="10"/>
      <c r="Y3" s="24"/>
    </row>
    <row r="4" spans="1:26" x14ac:dyDescent="0.25">
      <c r="A4" s="17"/>
      <c r="B4" s="18"/>
      <c r="C4" s="18"/>
      <c r="D4" s="18"/>
      <c r="E4" s="18"/>
      <c r="F4" s="18"/>
      <c r="G4" s="18"/>
      <c r="H4" s="18"/>
      <c r="I4" s="18"/>
      <c r="J4" s="19"/>
      <c r="K4" s="9"/>
      <c r="V4" s="10"/>
      <c r="W4" s="10"/>
      <c r="X4" s="10"/>
      <c r="Y4" s="9"/>
      <c r="Z4" s="10"/>
    </row>
    <row r="5" spans="1:26" ht="15" customHeight="1" x14ac:dyDescent="0.25">
      <c r="A5" s="20" t="s">
        <v>6</v>
      </c>
      <c r="B5" s="15"/>
      <c r="C5" s="15" t="s">
        <v>19</v>
      </c>
      <c r="D5" s="15"/>
      <c r="E5" s="15"/>
      <c r="F5" s="15"/>
      <c r="G5" s="15"/>
      <c r="H5" s="15"/>
      <c r="I5" s="15"/>
      <c r="J5" s="16"/>
      <c r="K5" s="9"/>
      <c r="V5" s="10"/>
      <c r="W5" s="10"/>
      <c r="X5" s="10"/>
      <c r="Y5" s="9"/>
      <c r="Z5" s="10"/>
    </row>
    <row r="6" spans="1:26" x14ac:dyDescent="0.25">
      <c r="A6" s="21"/>
      <c r="B6" s="15"/>
      <c r="C6" s="15"/>
      <c r="D6" s="15"/>
      <c r="E6" s="15"/>
      <c r="F6" s="15"/>
      <c r="G6" s="15"/>
      <c r="H6" s="15"/>
      <c r="I6" s="15"/>
      <c r="J6" s="16"/>
      <c r="K6" s="9"/>
      <c r="M6" s="8" t="s">
        <v>22</v>
      </c>
      <c r="V6" s="10"/>
      <c r="W6" s="10"/>
      <c r="X6" s="10"/>
      <c r="Y6" s="9"/>
      <c r="Z6" s="10"/>
    </row>
    <row r="7" spans="1:26" ht="15" customHeight="1" x14ac:dyDescent="0.25">
      <c r="A7" s="21"/>
      <c r="B7" s="15"/>
      <c r="C7" s="15" t="s">
        <v>20</v>
      </c>
      <c r="D7" s="15"/>
      <c r="E7" s="15"/>
      <c r="F7" s="15"/>
      <c r="G7" s="15"/>
      <c r="H7" s="15"/>
      <c r="I7" s="15"/>
      <c r="J7" s="16"/>
      <c r="K7" s="9"/>
      <c r="M7" s="8" t="s">
        <v>24</v>
      </c>
      <c r="V7" s="10"/>
      <c r="W7" s="10"/>
      <c r="X7" s="10"/>
      <c r="Y7" s="9"/>
      <c r="Z7" s="10"/>
    </row>
    <row r="8" spans="1:26" ht="15" customHeight="1" x14ac:dyDescent="0.25">
      <c r="A8" s="20"/>
      <c r="B8" s="18"/>
      <c r="C8" s="15" t="s">
        <v>21</v>
      </c>
      <c r="D8" s="15"/>
      <c r="E8" s="15"/>
      <c r="F8" s="15"/>
      <c r="G8" s="15"/>
      <c r="H8" s="15"/>
      <c r="I8" s="15"/>
      <c r="J8" s="16"/>
      <c r="K8" s="9"/>
      <c r="V8" s="10"/>
      <c r="W8" s="10"/>
      <c r="X8" s="10"/>
      <c r="Y8" s="9"/>
      <c r="Z8" s="10"/>
    </row>
    <row r="9" spans="1:26" x14ac:dyDescent="0.25">
      <c r="A9" s="20"/>
      <c r="B9" s="18"/>
      <c r="C9" s="15" t="s">
        <v>23</v>
      </c>
      <c r="D9" s="15"/>
      <c r="E9" s="15"/>
      <c r="F9" s="15"/>
      <c r="G9" s="15"/>
      <c r="H9" s="15"/>
      <c r="I9" s="15"/>
      <c r="J9" s="16"/>
      <c r="K9" s="9"/>
      <c r="M9" s="8" t="s">
        <v>27</v>
      </c>
      <c r="V9" s="10"/>
      <c r="W9" s="10"/>
      <c r="X9" s="10"/>
      <c r="Y9" s="9"/>
      <c r="Z9" s="10"/>
    </row>
    <row r="10" spans="1:26" x14ac:dyDescent="0.25">
      <c r="A10" s="17"/>
      <c r="B10" s="18"/>
      <c r="C10" s="15" t="s">
        <v>25</v>
      </c>
      <c r="D10" s="15"/>
      <c r="E10" s="15"/>
      <c r="F10" s="15"/>
      <c r="G10" s="15"/>
      <c r="H10" s="15"/>
      <c r="I10" s="15"/>
      <c r="J10" s="16"/>
      <c r="K10" s="9"/>
      <c r="M10" s="8" t="s">
        <v>28</v>
      </c>
      <c r="V10" s="10"/>
      <c r="W10" s="10"/>
      <c r="X10" s="10"/>
      <c r="Y10" s="9"/>
      <c r="Z10" s="10"/>
    </row>
    <row r="11" spans="1:26" x14ac:dyDescent="0.25">
      <c r="A11" s="17"/>
      <c r="B11" s="18"/>
      <c r="C11" s="15" t="s">
        <v>26</v>
      </c>
      <c r="D11" s="15"/>
      <c r="E11" s="15"/>
      <c r="F11" s="15"/>
      <c r="G11" s="15"/>
      <c r="H11" s="15"/>
      <c r="I11" s="15"/>
      <c r="J11" s="16"/>
      <c r="K11" s="9"/>
      <c r="V11" s="10"/>
      <c r="W11" s="10"/>
      <c r="X11" s="10"/>
      <c r="Y11" s="9"/>
      <c r="Z11" s="10"/>
    </row>
    <row r="12" spans="1:26" x14ac:dyDescent="0.25">
      <c r="A12" s="17"/>
      <c r="B12" s="18"/>
      <c r="C12" s="15"/>
      <c r="D12" s="15"/>
      <c r="E12" s="15"/>
      <c r="F12" s="15"/>
      <c r="G12" s="15"/>
      <c r="H12" s="15"/>
      <c r="I12" s="15"/>
      <c r="J12" s="16"/>
      <c r="K12" s="9"/>
      <c r="M12" s="8" t="s">
        <v>32</v>
      </c>
      <c r="V12" s="10"/>
      <c r="W12" s="10"/>
      <c r="X12" s="10"/>
      <c r="Y12" s="9"/>
      <c r="Z12" s="10"/>
    </row>
    <row r="13" spans="1:26" x14ac:dyDescent="0.25">
      <c r="A13" s="17"/>
      <c r="B13" s="18"/>
      <c r="C13" s="34" t="s">
        <v>29</v>
      </c>
      <c r="D13" s="35"/>
      <c r="E13" s="35"/>
      <c r="F13" s="35"/>
      <c r="G13" s="35"/>
      <c r="H13" s="35"/>
      <c r="I13" s="27"/>
      <c r="J13" s="16"/>
      <c r="K13" s="9"/>
      <c r="V13" s="10"/>
      <c r="W13" s="10"/>
      <c r="X13" s="10"/>
      <c r="Y13" s="9"/>
      <c r="Z13" s="10"/>
    </row>
    <row r="14" spans="1:26" x14ac:dyDescent="0.25">
      <c r="A14" s="17"/>
      <c r="B14" s="18"/>
      <c r="C14" s="36"/>
      <c r="D14" s="37" t="s">
        <v>30</v>
      </c>
      <c r="E14" s="38"/>
      <c r="F14" s="39"/>
      <c r="G14" s="38" t="s">
        <v>31</v>
      </c>
      <c r="H14" s="38"/>
      <c r="I14" s="39"/>
      <c r="J14" s="16"/>
      <c r="K14" s="9"/>
      <c r="V14" s="10"/>
      <c r="W14" s="10"/>
      <c r="X14" s="10"/>
      <c r="Y14" s="9"/>
      <c r="Z14" s="10"/>
    </row>
    <row r="15" spans="1:26" x14ac:dyDescent="0.25">
      <c r="A15" s="21"/>
      <c r="B15" s="15"/>
      <c r="C15" s="40"/>
      <c r="D15" s="41" t="s">
        <v>33</v>
      </c>
      <c r="E15" s="42" t="s">
        <v>34</v>
      </c>
      <c r="F15" s="43" t="s">
        <v>35</v>
      </c>
      <c r="G15" s="44" t="s">
        <v>33</v>
      </c>
      <c r="H15" s="44" t="s">
        <v>34</v>
      </c>
      <c r="I15" s="45" t="s">
        <v>35</v>
      </c>
      <c r="J15" s="16"/>
      <c r="K15" s="9"/>
      <c r="V15" s="10"/>
      <c r="W15" s="10"/>
      <c r="X15" s="10"/>
      <c r="Y15" s="9"/>
      <c r="Z15" s="10"/>
    </row>
    <row r="16" spans="1:26" x14ac:dyDescent="0.25">
      <c r="A16" s="21"/>
      <c r="B16" s="15"/>
      <c r="C16" s="46" t="s">
        <v>36</v>
      </c>
      <c r="D16" s="47">
        <v>2</v>
      </c>
      <c r="E16" s="48">
        <v>10</v>
      </c>
      <c r="F16" s="49">
        <v>1000</v>
      </c>
      <c r="G16" s="48">
        <v>1</v>
      </c>
      <c r="H16" s="48">
        <v>12</v>
      </c>
      <c r="I16" s="49">
        <v>1000</v>
      </c>
      <c r="J16" s="16"/>
      <c r="K16" s="9"/>
      <c r="V16" s="10"/>
      <c r="W16" s="10"/>
      <c r="X16" s="10"/>
      <c r="Y16" s="9"/>
      <c r="Z16" s="10"/>
    </row>
    <row r="17" spans="1:26" x14ac:dyDescent="0.25">
      <c r="A17" s="21"/>
      <c r="B17" s="15"/>
      <c r="C17" s="46" t="s">
        <v>37</v>
      </c>
      <c r="D17" s="41">
        <v>3</v>
      </c>
      <c r="E17" s="42">
        <v>10</v>
      </c>
      <c r="F17" s="50">
        <v>1000</v>
      </c>
      <c r="G17" s="42">
        <v>2</v>
      </c>
      <c r="H17" s="42">
        <v>13</v>
      </c>
      <c r="I17" s="50">
        <v>1000</v>
      </c>
      <c r="J17" s="16"/>
      <c r="K17" s="9"/>
      <c r="V17" s="10"/>
      <c r="W17" s="10"/>
      <c r="X17" s="10"/>
      <c r="Y17" s="9"/>
      <c r="Z17" s="10"/>
    </row>
    <row r="18" spans="1:26" x14ac:dyDescent="0.25">
      <c r="A18" s="14" t="s">
        <v>7</v>
      </c>
      <c r="B18" s="15"/>
      <c r="C18" s="51" t="s">
        <v>38</v>
      </c>
      <c r="D18" s="41">
        <f>SUM(D16:D17)</f>
        <v>5</v>
      </c>
      <c r="E18" s="42">
        <f t="shared" ref="E18:I18" si="0">SUM(E16:E17)</f>
        <v>20</v>
      </c>
      <c r="F18" s="43">
        <f t="shared" si="0"/>
        <v>2000</v>
      </c>
      <c r="G18" s="42">
        <f t="shared" si="0"/>
        <v>3</v>
      </c>
      <c r="H18" s="42">
        <f t="shared" si="0"/>
        <v>25</v>
      </c>
      <c r="I18" s="43">
        <f t="shared" si="0"/>
        <v>2000</v>
      </c>
      <c r="J18" s="16"/>
      <c r="K18" s="9"/>
      <c r="M18" s="8" t="s">
        <v>40</v>
      </c>
      <c r="V18" s="10"/>
      <c r="W18" s="10"/>
      <c r="X18" s="10"/>
      <c r="Y18" s="9"/>
      <c r="Z18" s="10"/>
    </row>
    <row r="19" spans="1:26" ht="15" customHeight="1" x14ac:dyDescent="0.25">
      <c r="A19" s="21"/>
      <c r="B19" s="15"/>
      <c r="C19" s="15"/>
      <c r="D19" s="15"/>
      <c r="E19" s="15"/>
      <c r="F19" s="15"/>
      <c r="G19" s="15"/>
      <c r="H19" s="15"/>
      <c r="I19" s="15"/>
      <c r="J19" s="16"/>
      <c r="K19" s="9"/>
      <c r="M19" s="8" t="s">
        <v>43</v>
      </c>
      <c r="V19" s="10"/>
      <c r="W19" s="10"/>
      <c r="X19" s="10"/>
      <c r="Y19" s="9"/>
      <c r="Z19" s="10"/>
    </row>
    <row r="20" spans="1:26" x14ac:dyDescent="0.25">
      <c r="A20" s="21"/>
      <c r="B20" s="15"/>
      <c r="C20" s="52" t="s">
        <v>39</v>
      </c>
      <c r="D20" s="15"/>
      <c r="E20" s="15"/>
      <c r="F20" s="15"/>
      <c r="G20" s="15"/>
      <c r="H20" s="15"/>
      <c r="I20" s="15"/>
      <c r="J20" s="16"/>
      <c r="K20" s="9"/>
      <c r="S20" s="10"/>
      <c r="T20" s="10"/>
      <c r="U20" s="10"/>
      <c r="V20" s="10"/>
      <c r="W20" s="10"/>
      <c r="X20" s="10"/>
      <c r="Y20" s="9"/>
      <c r="Z20" s="10"/>
    </row>
    <row r="21" spans="1:26" x14ac:dyDescent="0.25">
      <c r="A21" s="21"/>
      <c r="B21" s="15"/>
      <c r="C21" s="25" t="s">
        <v>41</v>
      </c>
      <c r="D21" s="53" t="s">
        <v>42</v>
      </c>
      <c r="E21" s="15"/>
      <c r="F21" s="15"/>
      <c r="G21" s="15"/>
      <c r="H21" s="15"/>
      <c r="I21" s="15"/>
      <c r="J21" s="16"/>
      <c r="K21" s="9"/>
      <c r="S21" s="10"/>
      <c r="T21" s="10"/>
      <c r="U21" s="10"/>
      <c r="V21" s="10"/>
      <c r="W21" s="10"/>
      <c r="X21" s="10"/>
      <c r="Y21" s="9"/>
      <c r="Z21" s="10"/>
    </row>
    <row r="22" spans="1:26" x14ac:dyDescent="0.25">
      <c r="A22" s="21"/>
      <c r="B22" s="15"/>
      <c r="C22" s="54">
        <v>0.2</v>
      </c>
      <c r="D22" s="43">
        <v>0.3</v>
      </c>
      <c r="E22" s="15"/>
      <c r="F22" s="15"/>
      <c r="G22" s="15"/>
      <c r="H22" s="15"/>
      <c r="I22" s="15"/>
      <c r="J22" s="16"/>
      <c r="K22" s="9"/>
      <c r="S22" s="10"/>
      <c r="T22" s="10"/>
      <c r="U22" s="10"/>
      <c r="V22" s="10"/>
      <c r="W22" s="10"/>
      <c r="X22" s="10"/>
      <c r="Y22" s="9"/>
      <c r="Z22" s="10"/>
    </row>
    <row r="23" spans="1:26" ht="15" customHeight="1" x14ac:dyDescent="0.25">
      <c r="A23" s="21"/>
      <c r="B23" s="15"/>
      <c r="C23" s="15"/>
      <c r="D23" s="15"/>
      <c r="E23" s="15"/>
      <c r="F23" s="15"/>
      <c r="G23" s="15"/>
      <c r="H23" s="15"/>
      <c r="I23" s="15"/>
      <c r="J23" s="16"/>
      <c r="K23" s="9"/>
      <c r="S23" s="10"/>
      <c r="T23" s="10"/>
      <c r="U23" s="10"/>
      <c r="V23" s="10"/>
      <c r="W23" s="10"/>
      <c r="X23" s="10"/>
      <c r="Y23" s="9"/>
      <c r="Z23" s="10"/>
    </row>
    <row r="24" spans="1:26" ht="15" customHeight="1" x14ac:dyDescent="0.25">
      <c r="A24" s="21"/>
      <c r="B24" s="15" t="s">
        <v>17</v>
      </c>
      <c r="C24" s="15" t="s">
        <v>44</v>
      </c>
      <c r="D24" s="15"/>
      <c r="E24" s="15"/>
      <c r="F24" s="15"/>
      <c r="G24" s="15"/>
      <c r="H24" s="15"/>
      <c r="I24" s="15"/>
      <c r="J24" s="16"/>
      <c r="K24" s="9"/>
      <c r="S24" s="10"/>
      <c r="T24" s="10"/>
      <c r="U24" s="10"/>
      <c r="V24" s="10"/>
      <c r="W24" s="10"/>
      <c r="X24" s="10"/>
      <c r="Y24" s="9"/>
      <c r="Z24" s="10"/>
    </row>
    <row r="25" spans="1:26" ht="15" customHeight="1" x14ac:dyDescent="0.25">
      <c r="A25" s="21"/>
      <c r="B25" s="15"/>
      <c r="C25" s="15"/>
      <c r="D25" s="15"/>
      <c r="E25" s="15"/>
      <c r="F25" s="15"/>
      <c r="G25" s="15"/>
      <c r="H25" s="15"/>
      <c r="I25" s="15"/>
      <c r="J25" s="16"/>
      <c r="K25" s="9"/>
      <c r="M25" s="8" t="s">
        <v>47</v>
      </c>
      <c r="S25" s="10"/>
      <c r="T25" s="10"/>
      <c r="U25" s="10"/>
      <c r="V25" s="10"/>
      <c r="W25" s="10"/>
      <c r="X25" s="10"/>
      <c r="Y25" s="9"/>
      <c r="Z25" s="10"/>
    </row>
    <row r="26" spans="1:26" ht="15" customHeight="1" x14ac:dyDescent="0.25">
      <c r="A26" s="21"/>
      <c r="B26" s="15" t="s">
        <v>45</v>
      </c>
      <c r="C26" s="15" t="s">
        <v>46</v>
      </c>
      <c r="D26" s="15"/>
      <c r="E26" s="15"/>
      <c r="F26" s="15"/>
      <c r="G26" s="15"/>
      <c r="H26" s="15"/>
      <c r="I26" s="15"/>
      <c r="J26" s="16"/>
      <c r="K26" s="9"/>
      <c r="M26" s="33"/>
      <c r="S26" s="10"/>
      <c r="T26" s="10"/>
      <c r="U26" s="10"/>
      <c r="V26" s="10"/>
      <c r="W26" s="10"/>
      <c r="X26" s="10"/>
      <c r="Y26" s="9"/>
      <c r="Z26" s="10"/>
    </row>
    <row r="27" spans="1:26" ht="15" customHeight="1" x14ac:dyDescent="0.25">
      <c r="A27" s="21"/>
      <c r="B27" s="15"/>
      <c r="C27" s="15"/>
      <c r="D27" s="15"/>
      <c r="E27" s="15"/>
      <c r="F27" s="15"/>
      <c r="G27" s="15"/>
      <c r="H27" s="15"/>
      <c r="I27" s="15"/>
      <c r="J27" s="16"/>
      <c r="K27" s="9"/>
      <c r="S27" s="10"/>
      <c r="T27" s="10"/>
      <c r="U27" s="10"/>
      <c r="V27" s="10"/>
      <c r="W27" s="10"/>
      <c r="X27" s="10"/>
      <c r="Y27" s="9"/>
      <c r="Z27" s="10"/>
    </row>
    <row r="28" spans="1:26" ht="15" customHeight="1" x14ac:dyDescent="0.25">
      <c r="A28" s="21"/>
      <c r="B28" s="15" t="s">
        <v>48</v>
      </c>
      <c r="C28" s="15" t="s">
        <v>49</v>
      </c>
      <c r="D28" s="15"/>
      <c r="E28" s="15"/>
      <c r="F28" s="15"/>
      <c r="G28" s="15"/>
      <c r="H28" s="15"/>
      <c r="I28" s="15"/>
      <c r="J28" s="16"/>
      <c r="K28" s="9"/>
      <c r="L28" s="8" t="s">
        <v>45</v>
      </c>
      <c r="M28" s="8" t="s">
        <v>51</v>
      </c>
      <c r="S28" s="10"/>
      <c r="T28" s="10"/>
      <c r="U28" s="10"/>
      <c r="V28" s="10"/>
      <c r="W28" s="10"/>
      <c r="X28" s="10"/>
      <c r="Y28" s="9"/>
      <c r="Z28" s="10"/>
    </row>
    <row r="29" spans="1:26" ht="15.75" thickBot="1" x14ac:dyDescent="0.3">
      <c r="A29" s="26"/>
      <c r="B29" s="22"/>
      <c r="C29" s="22" t="s">
        <v>50</v>
      </c>
      <c r="D29" s="22"/>
      <c r="E29" s="22"/>
      <c r="F29" s="22"/>
      <c r="G29" s="22"/>
      <c r="H29" s="22"/>
      <c r="I29" s="22"/>
      <c r="J29" s="23"/>
      <c r="K29" s="9"/>
      <c r="M29" s="8" t="s">
        <v>52</v>
      </c>
      <c r="S29" s="10"/>
      <c r="T29" s="10"/>
      <c r="U29" s="10"/>
      <c r="V29" s="10"/>
      <c r="W29" s="10"/>
      <c r="X29" s="10"/>
      <c r="Y29" s="9"/>
      <c r="Z29" s="10"/>
    </row>
    <row r="30" spans="1:26" x14ac:dyDescent="0.25">
      <c r="K30" s="9"/>
      <c r="M30" s="8" t="s">
        <v>53</v>
      </c>
      <c r="S30" s="10"/>
      <c r="T30" s="10"/>
      <c r="U30" s="10"/>
      <c r="V30" s="10"/>
      <c r="W30" s="10"/>
      <c r="X30" s="10"/>
      <c r="Y30" s="9"/>
      <c r="Z30" s="10"/>
    </row>
    <row r="31" spans="1:26" x14ac:dyDescent="0.25">
      <c r="C31"/>
      <c r="D31"/>
      <c r="E31"/>
      <c r="F31"/>
      <c r="G31"/>
      <c r="H31"/>
      <c r="I31"/>
      <c r="K31" s="9"/>
      <c r="M31" s="8" t="s">
        <v>54</v>
      </c>
      <c r="S31" s="10"/>
      <c r="T31" s="10"/>
      <c r="U31" s="10"/>
      <c r="V31" s="10"/>
      <c r="W31" s="10"/>
      <c r="X31" s="10"/>
      <c r="Y31" s="9"/>
      <c r="Z31" s="10"/>
    </row>
    <row r="32" spans="1:26" x14ac:dyDescent="0.25">
      <c r="C32"/>
      <c r="D32"/>
      <c r="E32"/>
      <c r="F32"/>
      <c r="G32"/>
      <c r="H32"/>
      <c r="I32"/>
      <c r="K32" s="9"/>
      <c r="M32" s="8" t="s">
        <v>55</v>
      </c>
      <c r="S32" s="10"/>
      <c r="T32" s="10"/>
      <c r="U32" s="10"/>
      <c r="V32" s="10"/>
      <c r="W32" s="10"/>
      <c r="X32" s="10"/>
      <c r="Y32" s="9"/>
      <c r="Z32" s="10"/>
    </row>
    <row r="33" spans="1:26" x14ac:dyDescent="0.25">
      <c r="C33"/>
      <c r="D33"/>
      <c r="E33"/>
      <c r="F33"/>
      <c r="G33"/>
      <c r="H33"/>
      <c r="I33"/>
      <c r="K33" s="9"/>
      <c r="M33" s="8" t="s">
        <v>56</v>
      </c>
      <c r="S33" s="10"/>
      <c r="T33" s="10"/>
      <c r="U33" s="10"/>
      <c r="V33" s="10"/>
      <c r="W33" s="10"/>
      <c r="X33" s="10"/>
      <c r="Y33" s="9"/>
      <c r="Z33" s="10"/>
    </row>
    <row r="34" spans="1:26" x14ac:dyDescent="0.25">
      <c r="C34"/>
      <c r="D34"/>
      <c r="E34"/>
      <c r="F34"/>
      <c r="G34"/>
      <c r="H34"/>
      <c r="I34"/>
      <c r="K34" s="9"/>
      <c r="S34" s="10"/>
      <c r="T34" s="10"/>
      <c r="U34" s="10"/>
      <c r="V34" s="10"/>
      <c r="W34" s="10"/>
      <c r="X34" s="10"/>
      <c r="Y34" s="9"/>
      <c r="Z34" s="10"/>
    </row>
    <row r="35" spans="1:26" x14ac:dyDescent="0.25">
      <c r="C35"/>
      <c r="D35"/>
      <c r="E35"/>
      <c r="F35"/>
      <c r="G35"/>
      <c r="H35"/>
      <c r="I35"/>
      <c r="K35" s="9"/>
      <c r="L35" s="8" t="s">
        <v>48</v>
      </c>
      <c r="M35" s="8" t="s">
        <v>57</v>
      </c>
      <c r="S35" s="10"/>
      <c r="T35" s="10"/>
      <c r="U35" s="10"/>
      <c r="V35" s="10"/>
      <c r="W35" s="10"/>
      <c r="X35" s="10"/>
      <c r="Y35" s="9"/>
      <c r="Z35" s="10"/>
    </row>
    <row r="36" spans="1:26" x14ac:dyDescent="0.25">
      <c r="C36"/>
      <c r="D36"/>
      <c r="E36"/>
      <c r="F36"/>
      <c r="G36"/>
      <c r="H36"/>
      <c r="I36"/>
      <c r="K36" s="9"/>
      <c r="M36" s="8" t="s">
        <v>58</v>
      </c>
      <c r="S36" s="10"/>
      <c r="T36" s="10"/>
      <c r="U36" s="10"/>
      <c r="V36" s="10"/>
      <c r="W36" s="10"/>
      <c r="X36" s="10"/>
      <c r="Y36" s="9"/>
      <c r="Z36" s="10"/>
    </row>
    <row r="37" spans="1:26" x14ac:dyDescent="0.25">
      <c r="C37"/>
      <c r="D37"/>
      <c r="E37"/>
      <c r="F37"/>
      <c r="G37"/>
      <c r="H37"/>
      <c r="I37"/>
      <c r="K37" s="9"/>
      <c r="S37" s="10"/>
      <c r="T37" s="10"/>
      <c r="U37" s="10"/>
      <c r="V37" s="10"/>
      <c r="W37" s="10"/>
      <c r="X37" s="10"/>
      <c r="Y37" s="9"/>
      <c r="Z37" s="10"/>
    </row>
    <row r="38" spans="1:26" x14ac:dyDescent="0.25">
      <c r="C38"/>
      <c r="D38"/>
      <c r="E38"/>
      <c r="F38"/>
      <c r="G38"/>
      <c r="H38"/>
      <c r="I38"/>
      <c r="K38" s="9"/>
      <c r="S38" s="10"/>
      <c r="T38" s="10"/>
      <c r="U38" s="10"/>
      <c r="V38" s="10"/>
      <c r="W38" s="10"/>
      <c r="X38" s="10"/>
      <c r="Y38" s="9"/>
      <c r="Z38" s="10"/>
    </row>
    <row r="39" spans="1:26" x14ac:dyDescent="0.25">
      <c r="A39" s="10"/>
      <c r="B39" s="10"/>
      <c r="C39"/>
      <c r="D39"/>
      <c r="E39"/>
      <c r="F39"/>
      <c r="G39"/>
      <c r="H39"/>
      <c r="I39"/>
      <c r="K39" s="9"/>
      <c r="S39" s="10"/>
      <c r="T39" s="10"/>
      <c r="U39" s="10"/>
      <c r="V39" s="10"/>
      <c r="W39" s="10"/>
      <c r="X39" s="10"/>
      <c r="Y39" s="9"/>
      <c r="Z39" s="10"/>
    </row>
    <row r="40" spans="1:26" x14ac:dyDescent="0.25">
      <c r="C40"/>
      <c r="D40"/>
      <c r="E40"/>
      <c r="F40"/>
      <c r="G40"/>
      <c r="H40"/>
      <c r="I40"/>
      <c r="K40" s="9"/>
      <c r="S40" s="10"/>
      <c r="T40" s="10"/>
      <c r="U40" s="10"/>
      <c r="V40" s="10"/>
      <c r="W40" s="10"/>
      <c r="X40" s="10"/>
      <c r="Y40" s="9"/>
      <c r="Z40" s="10"/>
    </row>
    <row r="41" spans="1:26" x14ac:dyDescent="0.25">
      <c r="C41"/>
      <c r="D41"/>
      <c r="E41"/>
      <c r="F41"/>
      <c r="G41"/>
      <c r="H41"/>
      <c r="I41"/>
      <c r="K41" s="9"/>
      <c r="S41" s="10"/>
      <c r="T41" s="10"/>
      <c r="U41" s="10"/>
      <c r="V41" s="10"/>
      <c r="W41" s="10"/>
      <c r="X41" s="10"/>
      <c r="Y41" s="9"/>
      <c r="Z41" s="10"/>
    </row>
    <row r="42" spans="1:26" x14ac:dyDescent="0.25">
      <c r="C42"/>
      <c r="D42"/>
      <c r="E42"/>
      <c r="F42"/>
      <c r="G42"/>
      <c r="H42"/>
      <c r="I42"/>
      <c r="K42" s="9"/>
      <c r="S42" s="10"/>
      <c r="T42" s="10"/>
      <c r="U42" s="10"/>
      <c r="V42" s="10"/>
      <c r="W42" s="10"/>
      <c r="X42" s="10"/>
      <c r="Y42" s="9"/>
      <c r="Z42" s="10"/>
    </row>
    <row r="43" spans="1:26" x14ac:dyDescent="0.25">
      <c r="C43"/>
      <c r="D43"/>
      <c r="E43"/>
      <c r="F43"/>
      <c r="G43"/>
      <c r="H43"/>
      <c r="I43"/>
      <c r="K43" s="9"/>
      <c r="S43" s="10"/>
      <c r="T43" s="10"/>
      <c r="U43" s="10"/>
      <c r="V43" s="10"/>
      <c r="W43" s="10"/>
      <c r="X43" s="10"/>
      <c r="Y43" s="9"/>
      <c r="Z43" s="10"/>
    </row>
    <row r="44" spans="1:26" x14ac:dyDescent="0.25">
      <c r="C44"/>
      <c r="D44"/>
      <c r="E44"/>
      <c r="F44"/>
      <c r="G44"/>
      <c r="H44"/>
      <c r="I44"/>
      <c r="K44" s="9"/>
      <c r="S44" s="10"/>
      <c r="T44" s="10"/>
      <c r="U44" s="10"/>
      <c r="V44" s="10"/>
      <c r="W44" s="10"/>
      <c r="X44" s="10"/>
      <c r="Y44" s="9"/>
      <c r="Z44" s="10"/>
    </row>
    <row r="45" spans="1:26" x14ac:dyDescent="0.25">
      <c r="C45"/>
      <c r="D45"/>
      <c r="E45"/>
      <c r="F45"/>
      <c r="G45"/>
      <c r="H45"/>
      <c r="I45"/>
      <c r="K45" s="9"/>
      <c r="S45" s="10"/>
      <c r="T45" s="10"/>
      <c r="U45" s="10"/>
      <c r="V45" s="10"/>
      <c r="W45" s="10"/>
      <c r="X45" s="10"/>
      <c r="Y45" s="9"/>
      <c r="Z45" s="10"/>
    </row>
    <row r="46" spans="1:26" x14ac:dyDescent="0.25">
      <c r="C46"/>
      <c r="D46"/>
      <c r="E46"/>
      <c r="F46"/>
      <c r="G46"/>
      <c r="H46"/>
      <c r="I46"/>
      <c r="K46" s="9"/>
      <c r="S46" s="10"/>
      <c r="T46" s="10"/>
      <c r="U46" s="10"/>
      <c r="V46" s="10"/>
      <c r="W46" s="10"/>
      <c r="X46" s="10"/>
      <c r="Y46" s="9"/>
      <c r="Z46" s="10"/>
    </row>
    <row r="47" spans="1:26" x14ac:dyDescent="0.25">
      <c r="C47"/>
      <c r="D47"/>
      <c r="E47"/>
      <c r="F47"/>
      <c r="G47"/>
      <c r="H47"/>
      <c r="I47"/>
      <c r="K47" s="9"/>
      <c r="S47" s="10"/>
      <c r="T47" s="10"/>
      <c r="U47" s="10"/>
      <c r="V47" s="10"/>
      <c r="W47" s="10"/>
      <c r="X47" s="10"/>
      <c r="Y47" s="9"/>
      <c r="Z47" s="10"/>
    </row>
    <row r="48" spans="1:26" x14ac:dyDescent="0.25">
      <c r="C48"/>
      <c r="D48"/>
      <c r="E48"/>
      <c r="F48"/>
      <c r="G48"/>
      <c r="H48"/>
      <c r="I48"/>
      <c r="K48" s="9"/>
      <c r="Y48" s="9"/>
      <c r="Z48" s="10"/>
    </row>
    <row r="49" spans="3:26" x14ac:dyDescent="0.25">
      <c r="C49"/>
      <c r="D49"/>
      <c r="E49"/>
      <c r="F49"/>
      <c r="G49"/>
      <c r="H49"/>
      <c r="I49"/>
      <c r="K49" s="9"/>
      <c r="Y49" s="9"/>
      <c r="Z49" s="10"/>
    </row>
    <row r="50" spans="3:26" x14ac:dyDescent="0.25">
      <c r="C50"/>
      <c r="D50"/>
      <c r="E50"/>
      <c r="F50"/>
      <c r="G50"/>
      <c r="H50"/>
      <c r="I50"/>
    </row>
    <row r="51" spans="3:26" x14ac:dyDescent="0.25">
      <c r="C51"/>
      <c r="D51"/>
      <c r="E51"/>
      <c r="F51"/>
      <c r="G51"/>
      <c r="H51"/>
      <c r="I51"/>
    </row>
    <row r="52" spans="3:26" x14ac:dyDescent="0.25">
      <c r="C52"/>
      <c r="D52"/>
      <c r="E52"/>
      <c r="F52"/>
      <c r="G52"/>
      <c r="H52"/>
      <c r="I52"/>
    </row>
    <row r="53" spans="3:26" x14ac:dyDescent="0.25">
      <c r="C53"/>
      <c r="D53"/>
      <c r="E53"/>
      <c r="F53"/>
      <c r="G53"/>
      <c r="H53"/>
      <c r="I53"/>
    </row>
    <row r="54" spans="3:26" x14ac:dyDescent="0.25">
      <c r="C54"/>
      <c r="D54"/>
      <c r="E54"/>
      <c r="F54"/>
      <c r="G54"/>
      <c r="H54"/>
      <c r="I54"/>
    </row>
    <row r="55" spans="3:26" x14ac:dyDescent="0.25">
      <c r="C55"/>
      <c r="D55"/>
      <c r="E55"/>
      <c r="F55"/>
      <c r="G55"/>
      <c r="H55"/>
      <c r="I55"/>
    </row>
    <row r="56" spans="3:26" x14ac:dyDescent="0.25">
      <c r="C56"/>
      <c r="D56"/>
      <c r="E56"/>
      <c r="F56"/>
      <c r="G56"/>
      <c r="H56"/>
      <c r="I56"/>
    </row>
    <row r="57" spans="3:26" x14ac:dyDescent="0.25">
      <c r="C57"/>
      <c r="D57"/>
      <c r="E57"/>
      <c r="F57"/>
      <c r="G57"/>
      <c r="H57"/>
      <c r="I57"/>
    </row>
    <row r="58" spans="3:26" x14ac:dyDescent="0.25">
      <c r="C58"/>
      <c r="D58"/>
      <c r="E58"/>
      <c r="F58"/>
      <c r="G58"/>
      <c r="H58"/>
      <c r="I58"/>
    </row>
    <row r="59" spans="3:26" x14ac:dyDescent="0.25">
      <c r="C59"/>
      <c r="D59"/>
      <c r="E59"/>
      <c r="F59"/>
      <c r="G59"/>
      <c r="H59"/>
      <c r="I59"/>
    </row>
    <row r="60" spans="3:26" x14ac:dyDescent="0.25">
      <c r="C60"/>
      <c r="D60"/>
      <c r="E60"/>
      <c r="F60"/>
      <c r="G60"/>
      <c r="H60"/>
      <c r="I60"/>
    </row>
    <row r="61" spans="3:26" x14ac:dyDescent="0.25">
      <c r="C61"/>
      <c r="D61"/>
      <c r="E61"/>
      <c r="F61"/>
      <c r="G61"/>
      <c r="H61"/>
      <c r="I61"/>
    </row>
    <row r="62" spans="3:26" x14ac:dyDescent="0.25">
      <c r="C62"/>
      <c r="D62"/>
      <c r="E62"/>
      <c r="F62"/>
      <c r="G62"/>
      <c r="H62"/>
      <c r="I62"/>
    </row>
    <row r="63" spans="3:26" x14ac:dyDescent="0.25">
      <c r="C63"/>
      <c r="D63"/>
      <c r="E63"/>
      <c r="F63"/>
      <c r="G63"/>
      <c r="H63"/>
      <c r="I63"/>
    </row>
    <row r="64" spans="3:26" x14ac:dyDescent="0.25">
      <c r="C64"/>
      <c r="D64"/>
      <c r="E64"/>
      <c r="F64"/>
      <c r="G64"/>
      <c r="H64"/>
      <c r="I64"/>
    </row>
    <row r="65" spans="3:9" x14ac:dyDescent="0.25">
      <c r="C65"/>
      <c r="D65"/>
      <c r="E65"/>
      <c r="F65"/>
      <c r="G65"/>
      <c r="H65"/>
      <c r="I65"/>
    </row>
    <row r="66" spans="3:9" x14ac:dyDescent="0.25">
      <c r="C66"/>
      <c r="D66"/>
      <c r="E66"/>
      <c r="F66"/>
      <c r="G66"/>
      <c r="H66"/>
      <c r="I66"/>
    </row>
    <row r="67" spans="3:9" x14ac:dyDescent="0.25">
      <c r="C67"/>
      <c r="D67"/>
      <c r="E67"/>
      <c r="F67"/>
      <c r="G67"/>
      <c r="H67"/>
      <c r="I67"/>
    </row>
    <row r="68" spans="3:9" x14ac:dyDescent="0.25">
      <c r="C68"/>
      <c r="D68"/>
      <c r="E68"/>
      <c r="F68"/>
      <c r="G68"/>
      <c r="H68"/>
      <c r="I68"/>
    </row>
    <row r="69" spans="3:9" x14ac:dyDescent="0.25">
      <c r="C69"/>
      <c r="D69"/>
      <c r="E69"/>
      <c r="F69"/>
      <c r="G69"/>
      <c r="H69"/>
      <c r="I69"/>
    </row>
    <row r="70" spans="3:9" x14ac:dyDescent="0.25">
      <c r="C70"/>
      <c r="D70"/>
      <c r="E70"/>
      <c r="F70"/>
      <c r="G70"/>
      <c r="H70"/>
      <c r="I70"/>
    </row>
    <row r="71" spans="3:9" x14ac:dyDescent="0.25">
      <c r="C71"/>
      <c r="D71"/>
      <c r="E71"/>
      <c r="F71"/>
      <c r="G71"/>
      <c r="H71"/>
      <c r="I71"/>
    </row>
    <row r="72" spans="3:9" x14ac:dyDescent="0.25">
      <c r="C72"/>
      <c r="D72"/>
      <c r="E72"/>
      <c r="F72"/>
      <c r="G72"/>
      <c r="H72"/>
      <c r="I72"/>
    </row>
    <row r="73" spans="3:9" x14ac:dyDescent="0.25">
      <c r="C73"/>
      <c r="D73"/>
      <c r="E73"/>
      <c r="F73"/>
      <c r="G73"/>
      <c r="H73"/>
      <c r="I73"/>
    </row>
    <row r="74" spans="3:9" x14ac:dyDescent="0.25">
      <c r="C74"/>
      <c r="D74"/>
      <c r="E74"/>
      <c r="F74"/>
      <c r="G74"/>
      <c r="H74"/>
      <c r="I74"/>
    </row>
    <row r="75" spans="3:9" x14ac:dyDescent="0.25">
      <c r="C75"/>
      <c r="D75"/>
      <c r="E75"/>
      <c r="F75"/>
      <c r="G75"/>
      <c r="H75"/>
      <c r="I75"/>
    </row>
    <row r="76" spans="3:9" x14ac:dyDescent="0.25">
      <c r="C76"/>
      <c r="D76"/>
      <c r="E76"/>
      <c r="F76"/>
      <c r="G76"/>
      <c r="H76"/>
      <c r="I76"/>
    </row>
    <row r="77" spans="3:9" x14ac:dyDescent="0.25">
      <c r="C77"/>
      <c r="D77"/>
      <c r="E77"/>
      <c r="F77"/>
      <c r="G77"/>
      <c r="H77"/>
      <c r="I77"/>
    </row>
    <row r="78" spans="3:9" x14ac:dyDescent="0.25">
      <c r="C78"/>
      <c r="D78"/>
      <c r="E78"/>
      <c r="F78"/>
      <c r="G78"/>
      <c r="H78"/>
      <c r="I78"/>
    </row>
    <row r="79" spans="3:9" x14ac:dyDescent="0.25">
      <c r="C79"/>
      <c r="D79"/>
      <c r="E79"/>
      <c r="F79"/>
      <c r="G79"/>
      <c r="H79"/>
      <c r="I79"/>
    </row>
    <row r="80" spans="3:9" x14ac:dyDescent="0.25">
      <c r="C80"/>
      <c r="D80"/>
      <c r="E80"/>
      <c r="F80"/>
      <c r="G80"/>
      <c r="H80"/>
      <c r="I80"/>
    </row>
    <row r="81" spans="3:9" x14ac:dyDescent="0.25">
      <c r="C81"/>
      <c r="D81"/>
      <c r="E81"/>
      <c r="F81"/>
      <c r="G81"/>
      <c r="H81"/>
      <c r="I81"/>
    </row>
    <row r="82" spans="3:9" x14ac:dyDescent="0.25">
      <c r="C82"/>
      <c r="D82"/>
      <c r="E82"/>
      <c r="F82"/>
      <c r="G82"/>
      <c r="H82"/>
      <c r="I82"/>
    </row>
  </sheetData>
  <sheetProtection algorithmName="SHA-512" hashValue="Obptc2a1NYa1nocSOTBf/R1+78zHUIuO9EjStQJ9ETKAbNNL7QNzcz9v4OyedJGciz47vMCL9tLODhEQAaig3g==" saltValue="1DxprGM5ikggcDIctqdiyA==" spinCount="100000" sheet="1" objects="1" scenarios="1" formatCells="0" formatColumns="0" formatRows="0"/>
  <mergeCells count="1">
    <mergeCell ref="I1:J1"/>
  </mergeCells>
  <hyperlinks>
    <hyperlink ref="I1" location="TOC!A1" display="Return to TOC" xr:uid="{C56C79C8-A8FB-4648-91E2-4AE7286D1FF6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97D7C-176C-4181-8ED3-13F33205767F}">
  <sheetPr codeName="Sheet32"/>
  <dimension ref="A1:X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10.7109375" style="8" customWidth="1"/>
    <col min="4" max="4" width="19.7109375" style="8" customWidth="1"/>
    <col min="5" max="5" width="17.7109375" style="8" customWidth="1"/>
    <col min="6" max="6" width="17.28515625" style="8" customWidth="1"/>
    <col min="7" max="7" width="12.5703125" style="8" bestFit="1" customWidth="1"/>
    <col min="8" max="8" width="9.140625" style="8"/>
    <col min="9" max="9" width="2.7109375" style="8" customWidth="1"/>
    <col min="10" max="10" width="24.7109375" style="8" customWidth="1"/>
    <col min="11" max="11" width="57.85546875" style="8" customWidth="1"/>
    <col min="12" max="18" width="3.7109375" style="8" customWidth="1"/>
    <col min="19" max="22" width="4.7109375" style="8" customWidth="1"/>
    <col min="23" max="16384" width="9.140625" style="8"/>
  </cols>
  <sheetData>
    <row r="1" spans="1:24" x14ac:dyDescent="0.25">
      <c r="A1" s="11" t="s">
        <v>3</v>
      </c>
      <c r="B1" s="12"/>
      <c r="C1" s="12" t="s">
        <v>14</v>
      </c>
      <c r="D1" s="13"/>
      <c r="E1" s="12"/>
      <c r="F1" s="12"/>
      <c r="G1" s="92" t="s">
        <v>8</v>
      </c>
      <c r="H1" s="93"/>
      <c r="I1" s="24"/>
      <c r="J1" s="7" t="s">
        <v>9</v>
      </c>
      <c r="W1" s="24"/>
    </row>
    <row r="2" spans="1:24" x14ac:dyDescent="0.25">
      <c r="A2" s="14" t="s">
        <v>4</v>
      </c>
      <c r="B2" s="15"/>
      <c r="C2" s="15" t="s">
        <v>59</v>
      </c>
      <c r="D2" s="15"/>
      <c r="E2" s="15"/>
      <c r="F2" s="15"/>
      <c r="G2" s="15"/>
      <c r="H2" s="16"/>
      <c r="I2" s="24"/>
      <c r="J2" s="8" t="s">
        <v>61</v>
      </c>
      <c r="W2" s="24"/>
    </row>
    <row r="3" spans="1:24" x14ac:dyDescent="0.25">
      <c r="A3" s="14" t="s">
        <v>5</v>
      </c>
      <c r="B3" s="15"/>
      <c r="C3" s="15" t="s">
        <v>60</v>
      </c>
      <c r="D3" s="15"/>
      <c r="E3" s="15"/>
      <c r="F3" s="15"/>
      <c r="G3" s="15"/>
      <c r="H3" s="16"/>
      <c r="I3" s="24"/>
      <c r="T3" s="10"/>
      <c r="U3" s="10"/>
      <c r="V3" s="10"/>
      <c r="W3" s="24"/>
    </row>
    <row r="4" spans="1:24" x14ac:dyDescent="0.25">
      <c r="A4" s="17"/>
      <c r="B4" s="18"/>
      <c r="C4" s="18"/>
      <c r="D4" s="18"/>
      <c r="E4" s="18"/>
      <c r="F4" s="18"/>
      <c r="G4" s="18"/>
      <c r="H4" s="19"/>
      <c r="I4" s="9"/>
      <c r="J4" s="8" t="s">
        <v>62</v>
      </c>
      <c r="T4" s="10"/>
      <c r="U4" s="10"/>
      <c r="V4" s="10"/>
      <c r="W4" s="9"/>
      <c r="X4" s="10"/>
    </row>
    <row r="5" spans="1:24" ht="15" customHeight="1" x14ac:dyDescent="0.25">
      <c r="A5" s="20" t="s">
        <v>6</v>
      </c>
      <c r="B5" s="15"/>
      <c r="C5" s="15" t="s">
        <v>79</v>
      </c>
      <c r="D5" s="15"/>
      <c r="E5" s="15"/>
      <c r="F5" s="15"/>
      <c r="G5" s="15"/>
      <c r="H5" s="16"/>
      <c r="I5" s="9"/>
      <c r="J5" s="8" t="s">
        <v>64</v>
      </c>
      <c r="T5" s="10"/>
      <c r="U5" s="10"/>
      <c r="V5" s="10"/>
      <c r="W5" s="9"/>
      <c r="X5" s="10"/>
    </row>
    <row r="6" spans="1:24" x14ac:dyDescent="0.25">
      <c r="A6" s="21"/>
      <c r="B6" s="15"/>
      <c r="C6" s="15" t="s">
        <v>80</v>
      </c>
      <c r="D6" s="15"/>
      <c r="E6" s="15"/>
      <c r="F6" s="15"/>
      <c r="G6" s="15"/>
      <c r="H6" s="16"/>
      <c r="I6" s="9"/>
      <c r="J6" s="8" t="s">
        <v>66</v>
      </c>
      <c r="T6" s="10"/>
      <c r="U6" s="10"/>
      <c r="V6" s="10"/>
      <c r="W6" s="9"/>
      <c r="X6" s="10"/>
    </row>
    <row r="7" spans="1:24" ht="15" customHeight="1" x14ac:dyDescent="0.25">
      <c r="A7" s="21"/>
      <c r="B7" s="15"/>
      <c r="C7" s="15"/>
      <c r="D7" s="15"/>
      <c r="E7" s="15"/>
      <c r="F7" s="15"/>
      <c r="G7" s="15"/>
      <c r="H7" s="16"/>
      <c r="I7" s="9"/>
      <c r="J7" s="8" t="s">
        <v>68</v>
      </c>
      <c r="T7" s="10"/>
      <c r="U7" s="10"/>
      <c r="V7" s="10"/>
      <c r="W7" s="9"/>
      <c r="X7" s="10"/>
    </row>
    <row r="8" spans="1:24" ht="15" customHeight="1" x14ac:dyDescent="0.25">
      <c r="A8" s="20"/>
      <c r="B8" s="18"/>
      <c r="C8" s="15" t="s">
        <v>63</v>
      </c>
      <c r="D8" s="15"/>
      <c r="E8" s="15"/>
      <c r="F8" s="15"/>
      <c r="G8" s="15"/>
      <c r="H8" s="16"/>
      <c r="I8" s="9"/>
      <c r="T8" s="10"/>
      <c r="U8" s="10"/>
      <c r="V8" s="10"/>
      <c r="W8" s="9"/>
      <c r="X8" s="10"/>
    </row>
    <row r="9" spans="1:24" x14ac:dyDescent="0.25">
      <c r="A9" s="20"/>
      <c r="B9" s="18"/>
      <c r="C9" s="15" t="s">
        <v>65</v>
      </c>
      <c r="D9" s="15"/>
      <c r="E9" s="15"/>
      <c r="F9" s="15"/>
      <c r="G9" s="15"/>
      <c r="H9" s="16"/>
      <c r="I9" s="9"/>
      <c r="J9" s="8" t="s">
        <v>69</v>
      </c>
      <c r="T9" s="10"/>
      <c r="U9" s="10"/>
      <c r="V9" s="10"/>
      <c r="W9" s="9"/>
      <c r="X9" s="10"/>
    </row>
    <row r="10" spans="1:24" x14ac:dyDescent="0.25">
      <c r="A10" s="17"/>
      <c r="B10" s="18"/>
      <c r="C10" s="15" t="s">
        <v>67</v>
      </c>
      <c r="D10" s="15"/>
      <c r="E10" s="15"/>
      <c r="F10" s="15"/>
      <c r="G10" s="15"/>
      <c r="H10" s="16"/>
      <c r="I10" s="9"/>
      <c r="J10" s="8" t="s">
        <v>74</v>
      </c>
      <c r="K10" s="8" t="str">
        <f>"(1 - "&amp;D13 &amp;")^2 + (1 - "&amp;D14&amp;")^2 + (1 - "&amp;D15&amp;")^2 + (1 - "&amp;D16&amp;")^2 + (1 - "&amp;D17&amp;")^2"</f>
        <v>(1 - 0.6)^2 + (1 - 0.8)^2 + (1 - 1)^2 + (1 - 1.2)^2 + (1 - 1.4)^2</v>
      </c>
      <c r="T10" s="10"/>
      <c r="U10" s="10"/>
      <c r="V10" s="10"/>
      <c r="W10" s="9"/>
      <c r="X10" s="10"/>
    </row>
    <row r="11" spans="1:24" x14ac:dyDescent="0.25">
      <c r="A11" s="17"/>
      <c r="B11" s="18"/>
      <c r="C11" s="15"/>
      <c r="D11" s="15"/>
      <c r="E11" s="15"/>
      <c r="F11" s="15"/>
      <c r="G11" s="15"/>
      <c r="H11" s="16"/>
      <c r="I11" s="9"/>
      <c r="K11" s="55" t="str">
        <f>"= " &amp;(1 - D13)^2 + (1 - D14)^2 + (1 - D15) ^2+ (1 - D16)^2 + (1 - D17)^2</f>
        <v>= 0.4</v>
      </c>
      <c r="T11" s="10"/>
      <c r="U11" s="10"/>
      <c r="V11" s="10"/>
      <c r="W11" s="9"/>
      <c r="X11" s="10"/>
    </row>
    <row r="12" spans="1:24" ht="45" x14ac:dyDescent="0.25">
      <c r="A12" s="17"/>
      <c r="B12" s="18"/>
      <c r="C12" s="57" t="s">
        <v>70</v>
      </c>
      <c r="D12" s="58" t="s">
        <v>71</v>
      </c>
      <c r="E12" s="58" t="s">
        <v>72</v>
      </c>
      <c r="F12" s="59" t="s">
        <v>73</v>
      </c>
      <c r="G12" s="60"/>
      <c r="H12" s="16"/>
      <c r="I12" s="9"/>
      <c r="T12" s="10"/>
      <c r="U12" s="10"/>
      <c r="V12" s="10"/>
      <c r="W12" s="9"/>
      <c r="X12" s="10"/>
    </row>
    <row r="13" spans="1:24" x14ac:dyDescent="0.25">
      <c r="A13" s="17"/>
      <c r="B13" s="18"/>
      <c r="C13" s="61">
        <v>1</v>
      </c>
      <c r="D13" s="62">
        <v>0.6</v>
      </c>
      <c r="E13" s="62">
        <v>0.3</v>
      </c>
      <c r="F13" s="63">
        <v>0.4</v>
      </c>
      <c r="G13" s="15"/>
      <c r="H13" s="16"/>
      <c r="I13" s="9"/>
      <c r="J13" s="8" t="s">
        <v>75</v>
      </c>
      <c r="K13" s="8" t="str">
        <f>"("&amp;E13&amp;" - "&amp;D13 &amp;")^2 + ("&amp;E14&amp;" - "&amp;D14&amp;")^2 + ("&amp;E15&amp;" - "&amp;D15&amp;")^2 + ("&amp;E16&amp;" - "&amp;D16&amp;")^2 + ("&amp;E17&amp;" - "&amp;D17&amp;")^2"</f>
        <v>(0.3 - 0.6)^2 + (0.5 - 0.8)^2 + (1.1 - 1)^2 + (1.9 - 1.2)^2 + (3 - 1.4)^2</v>
      </c>
      <c r="T13" s="10"/>
      <c r="U13" s="10"/>
      <c r="V13" s="10"/>
      <c r="W13" s="9"/>
      <c r="X13" s="10"/>
    </row>
    <row r="14" spans="1:24" x14ac:dyDescent="0.25">
      <c r="A14" s="17"/>
      <c r="B14" s="18"/>
      <c r="C14" s="61">
        <v>2</v>
      </c>
      <c r="D14" s="62">
        <v>0.8</v>
      </c>
      <c r="E14" s="62">
        <v>0.5</v>
      </c>
      <c r="F14" s="63">
        <v>0.7</v>
      </c>
      <c r="G14" s="15"/>
      <c r="H14" s="16"/>
      <c r="I14" s="9"/>
      <c r="K14" s="56" t="str">
        <f>"= "&amp;(E13 - D13)^2 + (E14 - D14)^2 + (E15 - D15)^2 + (E16 - D16)^2 + (E17 - D17)^2</f>
        <v>= 3.24</v>
      </c>
      <c r="T14" s="10"/>
      <c r="U14" s="10"/>
      <c r="V14" s="10"/>
      <c r="W14" s="9"/>
      <c r="X14" s="10"/>
    </row>
    <row r="15" spans="1:24" x14ac:dyDescent="0.25">
      <c r="A15" s="21"/>
      <c r="B15" s="15"/>
      <c r="C15" s="61">
        <v>3</v>
      </c>
      <c r="D15" s="62">
        <v>1</v>
      </c>
      <c r="E15" s="62">
        <v>1.1000000000000001</v>
      </c>
      <c r="F15" s="63">
        <v>1</v>
      </c>
      <c r="G15" s="15"/>
      <c r="H15" s="16"/>
      <c r="I15" s="9"/>
      <c r="T15" s="10"/>
      <c r="U15" s="10"/>
      <c r="V15" s="10"/>
      <c r="W15" s="9"/>
      <c r="X15" s="10"/>
    </row>
    <row r="16" spans="1:24" x14ac:dyDescent="0.25">
      <c r="A16" s="21"/>
      <c r="B16" s="15"/>
      <c r="C16" s="61">
        <v>4</v>
      </c>
      <c r="D16" s="62">
        <v>1.2</v>
      </c>
      <c r="E16" s="62">
        <v>1.9</v>
      </c>
      <c r="F16" s="63">
        <v>1.5</v>
      </c>
      <c r="G16" s="15"/>
      <c r="H16" s="16"/>
      <c r="I16" s="9"/>
      <c r="J16" s="8" t="s">
        <v>76</v>
      </c>
      <c r="K16" s="8" t="str">
        <f>"("&amp;F13&amp;" - "&amp;D13 &amp;")^2 + ("&amp;F14&amp;" - "&amp;D14&amp;")^2 + ("&amp;F15&amp;" - "&amp;D15&amp;")^2 + ("&amp;F16&amp;" - "&amp;D16&amp;")^2 + ("&amp;F17&amp;" - "&amp;D17&amp;")^2"</f>
        <v>(0.4 - 0.6)^2 + (0.7 - 0.8)^2 + (1 - 1)^2 + (1.5 - 1.2)^2 + (1.8 - 1.4)^2</v>
      </c>
      <c r="T16" s="10"/>
      <c r="U16" s="10"/>
      <c r="V16" s="10"/>
      <c r="W16" s="9"/>
      <c r="X16" s="10"/>
    </row>
    <row r="17" spans="1:24" x14ac:dyDescent="0.25">
      <c r="A17" s="21"/>
      <c r="B17" s="15"/>
      <c r="C17" s="41">
        <v>5</v>
      </c>
      <c r="D17" s="64">
        <v>1.4</v>
      </c>
      <c r="E17" s="64">
        <v>3</v>
      </c>
      <c r="F17" s="65">
        <v>1.8</v>
      </c>
      <c r="G17" s="15"/>
      <c r="H17" s="16"/>
      <c r="I17" s="9"/>
      <c r="K17" s="33" t="str">
        <f>"= "&amp;(F13 - D13)^2 + (F14 - D14)^2 + (F15 - D15)^2 + (F16 - D16)^2 + (F17 - D17)^2</f>
        <v>= 0.3</v>
      </c>
      <c r="T17" s="10"/>
      <c r="U17" s="10"/>
      <c r="V17" s="10"/>
      <c r="W17" s="9"/>
      <c r="X17" s="10"/>
    </row>
    <row r="18" spans="1:24" x14ac:dyDescent="0.25">
      <c r="A18" s="21"/>
      <c r="B18" s="15"/>
      <c r="C18" s="15"/>
      <c r="D18" s="15"/>
      <c r="E18" s="15"/>
      <c r="F18" s="15"/>
      <c r="G18" s="15"/>
      <c r="H18" s="16"/>
      <c r="I18" s="9"/>
      <c r="T18" s="10"/>
      <c r="U18" s="10"/>
      <c r="V18" s="10"/>
      <c r="W18" s="9"/>
      <c r="X18" s="10"/>
    </row>
    <row r="19" spans="1:24" ht="15" customHeight="1" x14ac:dyDescent="0.25">
      <c r="A19" s="14" t="s">
        <v>7</v>
      </c>
      <c r="B19" s="15"/>
      <c r="C19" s="15" t="s">
        <v>81</v>
      </c>
      <c r="D19" s="15"/>
      <c r="E19" s="15"/>
      <c r="F19" s="15"/>
      <c r="G19" s="15"/>
      <c r="H19" s="16"/>
      <c r="I19" s="9"/>
      <c r="J19" s="8" t="s">
        <v>77</v>
      </c>
      <c r="T19" s="10"/>
      <c r="U19" s="10"/>
      <c r="V19" s="10"/>
      <c r="W19" s="9"/>
      <c r="X19" s="10"/>
    </row>
    <row r="20" spans="1:24" ht="15.75" thickBot="1" x14ac:dyDescent="0.3">
      <c r="A20" s="26"/>
      <c r="B20" s="22"/>
      <c r="C20" s="22" t="s">
        <v>82</v>
      </c>
      <c r="D20" s="22"/>
      <c r="E20" s="22"/>
      <c r="F20" s="22"/>
      <c r="G20" s="22"/>
      <c r="H20" s="23"/>
      <c r="I20" s="9"/>
      <c r="J20" s="8" t="s">
        <v>78</v>
      </c>
      <c r="Q20" s="10"/>
      <c r="R20" s="10"/>
      <c r="S20" s="10"/>
      <c r="T20" s="10"/>
      <c r="U20" s="10"/>
      <c r="V20" s="10"/>
      <c r="W20" s="9"/>
      <c r="X20" s="10"/>
    </row>
    <row r="21" spans="1:24" x14ac:dyDescent="0.25">
      <c r="I21" s="9"/>
      <c r="Q21" s="10"/>
      <c r="R21" s="10"/>
      <c r="S21" s="10"/>
      <c r="T21" s="10"/>
      <c r="U21" s="10"/>
      <c r="V21" s="10"/>
      <c r="W21" s="9"/>
      <c r="X21" s="10"/>
    </row>
    <row r="22" spans="1:24" x14ac:dyDescent="0.25">
      <c r="I22" s="9"/>
      <c r="Q22" s="10"/>
      <c r="R22" s="10"/>
      <c r="S22" s="10"/>
      <c r="T22" s="10"/>
      <c r="U22" s="10"/>
      <c r="V22" s="10"/>
      <c r="W22" s="9"/>
      <c r="X22" s="10"/>
    </row>
    <row r="23" spans="1:24" ht="15" customHeight="1" x14ac:dyDescent="0.25">
      <c r="I23" s="9"/>
      <c r="Q23" s="10"/>
      <c r="R23" s="10"/>
      <c r="S23" s="10"/>
      <c r="T23" s="10"/>
      <c r="U23" s="10"/>
      <c r="V23" s="10"/>
      <c r="W23" s="9"/>
      <c r="X23" s="10"/>
    </row>
    <row r="24" spans="1:24" ht="15" customHeight="1" x14ac:dyDescent="0.25">
      <c r="I24" s="9"/>
      <c r="W24" s="9"/>
      <c r="X24" s="10"/>
    </row>
    <row r="25" spans="1:24" ht="15" customHeight="1" x14ac:dyDescent="0.25">
      <c r="I25" s="9"/>
      <c r="W25" s="9"/>
      <c r="X25" s="10"/>
    </row>
    <row r="26" spans="1:24" ht="15" customHeight="1" x14ac:dyDescent="0.25">
      <c r="I26" s="9"/>
      <c r="Q26" s="10"/>
      <c r="R26" s="10"/>
      <c r="S26" s="10"/>
      <c r="T26" s="10"/>
      <c r="U26" s="10"/>
      <c r="V26" s="10"/>
      <c r="W26" s="9"/>
      <c r="X26" s="10"/>
    </row>
    <row r="27" spans="1:24" ht="15" customHeight="1" x14ac:dyDescent="0.25">
      <c r="I27" s="9"/>
      <c r="Q27" s="10"/>
      <c r="R27" s="10"/>
      <c r="S27" s="10"/>
      <c r="T27" s="10"/>
      <c r="U27" s="10"/>
      <c r="V27" s="10"/>
      <c r="W27" s="9"/>
      <c r="X27" s="10"/>
    </row>
    <row r="28" spans="1:24" ht="15" customHeight="1" x14ac:dyDescent="0.25">
      <c r="I28" s="9"/>
      <c r="Q28" s="10"/>
      <c r="R28" s="10"/>
      <c r="S28" s="10"/>
      <c r="T28" s="10"/>
      <c r="U28" s="10"/>
      <c r="V28" s="10"/>
      <c r="W28" s="9"/>
      <c r="X28" s="10"/>
    </row>
    <row r="29" spans="1:24" x14ac:dyDescent="0.25">
      <c r="I29" s="9"/>
      <c r="Q29" s="10"/>
      <c r="R29" s="10"/>
      <c r="S29" s="10"/>
      <c r="T29" s="10"/>
      <c r="U29" s="10"/>
      <c r="V29" s="10"/>
      <c r="W29" s="9"/>
      <c r="X29" s="10"/>
    </row>
    <row r="30" spans="1:24" x14ac:dyDescent="0.25">
      <c r="I30" s="9"/>
      <c r="Q30" s="10"/>
      <c r="R30" s="10"/>
      <c r="S30" s="10"/>
      <c r="T30" s="10"/>
      <c r="U30" s="10"/>
      <c r="V30" s="10"/>
      <c r="W30" s="9"/>
      <c r="X30" s="10"/>
    </row>
    <row r="31" spans="1:24" x14ac:dyDescent="0.25">
      <c r="I31" s="9"/>
      <c r="Q31" s="10"/>
      <c r="R31" s="10"/>
      <c r="S31" s="10"/>
      <c r="T31" s="10"/>
      <c r="U31" s="10"/>
      <c r="V31" s="10"/>
      <c r="W31" s="9"/>
      <c r="X31" s="10"/>
    </row>
    <row r="32" spans="1:24" x14ac:dyDescent="0.25">
      <c r="I32" s="9"/>
      <c r="Q32" s="10"/>
      <c r="R32" s="10"/>
      <c r="S32" s="10"/>
      <c r="T32" s="10"/>
      <c r="U32" s="10"/>
      <c r="V32" s="10"/>
      <c r="W32" s="9"/>
      <c r="X32" s="10"/>
    </row>
    <row r="33" spans="1:24" x14ac:dyDescent="0.25">
      <c r="I33" s="9"/>
      <c r="Q33" s="10"/>
      <c r="R33" s="10"/>
      <c r="S33" s="10"/>
      <c r="T33" s="10"/>
      <c r="U33" s="10"/>
      <c r="V33" s="10"/>
      <c r="W33" s="9"/>
      <c r="X33" s="10"/>
    </row>
    <row r="34" spans="1:24" x14ac:dyDescent="0.25">
      <c r="I34" s="9"/>
      <c r="Q34" s="10"/>
      <c r="R34" s="10"/>
      <c r="S34" s="10"/>
      <c r="T34" s="10"/>
      <c r="U34" s="10"/>
      <c r="V34" s="10"/>
      <c r="W34" s="9"/>
      <c r="X34" s="10"/>
    </row>
    <row r="35" spans="1:24" x14ac:dyDescent="0.25">
      <c r="I35" s="9"/>
      <c r="Q35" s="10"/>
      <c r="R35" s="10"/>
      <c r="S35" s="10"/>
      <c r="T35" s="10"/>
      <c r="U35" s="10"/>
      <c r="V35" s="10"/>
      <c r="W35" s="9"/>
      <c r="X35" s="10"/>
    </row>
    <row r="36" spans="1:24" x14ac:dyDescent="0.25">
      <c r="I36" s="9"/>
      <c r="Q36" s="10"/>
      <c r="R36" s="10"/>
      <c r="S36" s="10"/>
      <c r="T36" s="10"/>
      <c r="U36" s="10"/>
      <c r="V36" s="10"/>
      <c r="W36" s="9"/>
      <c r="X36" s="10"/>
    </row>
    <row r="37" spans="1:24" x14ac:dyDescent="0.25">
      <c r="I37" s="9"/>
      <c r="Q37" s="10"/>
      <c r="R37" s="10"/>
      <c r="S37" s="10"/>
      <c r="T37" s="10"/>
      <c r="U37" s="10"/>
      <c r="V37" s="10"/>
      <c r="W37" s="9"/>
      <c r="X37" s="10"/>
    </row>
    <row r="38" spans="1:24" x14ac:dyDescent="0.25">
      <c r="I38" s="9"/>
      <c r="Q38" s="10"/>
      <c r="R38" s="10"/>
      <c r="S38" s="10"/>
      <c r="T38" s="10"/>
      <c r="U38" s="10"/>
      <c r="V38" s="10"/>
      <c r="W38" s="9"/>
      <c r="X38" s="10"/>
    </row>
    <row r="39" spans="1:24" x14ac:dyDescent="0.25">
      <c r="A39" s="10"/>
      <c r="B39" s="10"/>
      <c r="I39" s="9"/>
      <c r="Q39" s="10"/>
      <c r="R39" s="10"/>
      <c r="S39" s="10"/>
      <c r="T39" s="10"/>
      <c r="U39" s="10"/>
      <c r="V39" s="10"/>
      <c r="W39" s="9"/>
      <c r="X39" s="10"/>
    </row>
    <row r="40" spans="1:24" x14ac:dyDescent="0.25">
      <c r="I40" s="9"/>
      <c r="Q40" s="10"/>
      <c r="R40" s="10"/>
      <c r="S40" s="10"/>
      <c r="T40" s="10"/>
      <c r="U40" s="10"/>
      <c r="V40" s="10"/>
      <c r="W40" s="9"/>
      <c r="X40" s="10"/>
    </row>
    <row r="41" spans="1:24" x14ac:dyDescent="0.25">
      <c r="I41" s="9"/>
      <c r="Q41" s="10"/>
      <c r="R41" s="10"/>
      <c r="S41" s="10"/>
      <c r="T41" s="10"/>
      <c r="U41" s="10"/>
      <c r="V41" s="10"/>
      <c r="W41" s="9"/>
      <c r="X41" s="10"/>
    </row>
    <row r="42" spans="1:24" x14ac:dyDescent="0.25">
      <c r="I42" s="9"/>
      <c r="Q42" s="10"/>
      <c r="R42" s="10"/>
      <c r="S42" s="10"/>
      <c r="T42" s="10"/>
      <c r="U42" s="10"/>
      <c r="V42" s="10"/>
      <c r="W42" s="9"/>
      <c r="X42" s="10"/>
    </row>
    <row r="43" spans="1:24" x14ac:dyDescent="0.25">
      <c r="I43" s="9"/>
      <c r="Q43" s="10"/>
      <c r="R43" s="10"/>
      <c r="S43" s="10"/>
      <c r="T43" s="10"/>
      <c r="U43" s="10"/>
      <c r="V43" s="10"/>
      <c r="W43" s="9"/>
      <c r="X43" s="10"/>
    </row>
    <row r="44" spans="1:24" x14ac:dyDescent="0.25">
      <c r="I44" s="9"/>
      <c r="Q44" s="10"/>
      <c r="R44" s="10"/>
      <c r="S44" s="10"/>
      <c r="T44" s="10"/>
      <c r="U44" s="10"/>
      <c r="V44" s="10"/>
      <c r="W44" s="9"/>
      <c r="X44" s="10"/>
    </row>
    <row r="45" spans="1:24" x14ac:dyDescent="0.25">
      <c r="I45" s="9"/>
      <c r="Q45" s="10"/>
      <c r="R45" s="10"/>
      <c r="S45" s="10"/>
      <c r="T45" s="10"/>
      <c r="U45" s="10"/>
      <c r="V45" s="10"/>
      <c r="W45" s="9"/>
      <c r="X45" s="10"/>
    </row>
    <row r="46" spans="1:24" x14ac:dyDescent="0.25">
      <c r="I46" s="9"/>
      <c r="Q46" s="10"/>
      <c r="R46" s="10"/>
      <c r="S46" s="10"/>
      <c r="T46" s="10"/>
      <c r="U46" s="10"/>
      <c r="V46" s="10"/>
      <c r="W46" s="9"/>
      <c r="X46" s="10"/>
    </row>
    <row r="47" spans="1:24" x14ac:dyDescent="0.25">
      <c r="I47" s="9"/>
      <c r="Q47" s="10"/>
      <c r="R47" s="10"/>
      <c r="S47" s="10"/>
      <c r="T47" s="10"/>
      <c r="U47" s="10"/>
      <c r="V47" s="10"/>
      <c r="W47" s="9"/>
      <c r="X47" s="10"/>
    </row>
    <row r="48" spans="1:24" x14ac:dyDescent="0.25">
      <c r="I48" s="9"/>
      <c r="Q48" s="10"/>
      <c r="R48" s="10"/>
      <c r="S48" s="10"/>
      <c r="T48" s="10"/>
      <c r="U48" s="10"/>
      <c r="V48" s="10"/>
      <c r="W48" s="9"/>
      <c r="X48" s="10"/>
    </row>
    <row r="49" spans="9:24" x14ac:dyDescent="0.25">
      <c r="I49" s="9"/>
      <c r="Q49" s="10"/>
      <c r="R49" s="10"/>
      <c r="S49" s="10"/>
      <c r="T49" s="10"/>
      <c r="U49" s="10"/>
      <c r="V49" s="10"/>
      <c r="W49" s="9"/>
      <c r="X49" s="10"/>
    </row>
  </sheetData>
  <sheetProtection algorithmName="SHA-512" hashValue="LShVrXu87jgIEa2+m6T51jsK3pHMVk6XKFEEDz/iBuJ2GdeGU93KFPVrCIVmiX4ipkzFptbyIl7gj1DRKmRvgQ==" saltValue="gGa4k21Oxo9+zinbtgo5Qg==" spinCount="100000" sheet="1" objects="1" scenarios="1" formatCells="0" formatColumns="0" formatRows="0"/>
  <mergeCells count="1">
    <mergeCell ref="G1:H1"/>
  </mergeCells>
  <hyperlinks>
    <hyperlink ref="G1" location="TOC!A1" display="Return to TOC" xr:uid="{932BDFED-EF42-4EEE-BF99-E4CF2ED49E0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A66D6-26FF-4767-ADAE-F903467B13D7}">
  <sheetPr codeName="Sheet33"/>
  <dimension ref="A1:AB5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31.42578125" style="8" customWidth="1"/>
    <col min="4" max="4" width="10.28515625" style="8" customWidth="1"/>
    <col min="5" max="5" width="10.7109375" style="8" customWidth="1"/>
    <col min="6" max="6" width="15" style="8" bestFit="1" customWidth="1"/>
    <col min="7" max="7" width="9.42578125" style="8" customWidth="1"/>
    <col min="8" max="8" width="9.85546875" style="8" bestFit="1" customWidth="1"/>
    <col min="9" max="9" width="9.28515625" style="8" bestFit="1" customWidth="1"/>
    <col min="10" max="10" width="9.140625" style="8" customWidth="1"/>
    <col min="11" max="11" width="15" style="8" bestFit="1" customWidth="1"/>
    <col min="12" max="13" width="2.7109375" style="8" customWidth="1"/>
    <col min="14" max="14" width="5.7109375" style="8" customWidth="1"/>
    <col min="15" max="15" width="18.85546875" style="8" customWidth="1"/>
    <col min="16" max="17" width="15.7109375" style="8" customWidth="1"/>
    <col min="18" max="18" width="11.42578125" style="8" customWidth="1"/>
    <col min="19" max="19" width="15.7109375" style="8" customWidth="1"/>
    <col min="20" max="22" width="9.140625" style="8" customWidth="1"/>
    <col min="23" max="23" width="9.140625" style="8"/>
    <col min="24" max="24" width="9.140625" style="8" customWidth="1"/>
    <col min="25" max="26" width="1.7109375" style="8" customWidth="1"/>
    <col min="27" max="16384" width="9.140625" style="8"/>
  </cols>
  <sheetData>
    <row r="1" spans="1:28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12"/>
      <c r="I1" s="12"/>
      <c r="J1" s="12"/>
      <c r="K1" s="92" t="s">
        <v>8</v>
      </c>
      <c r="L1" s="93"/>
      <c r="M1" s="24"/>
      <c r="N1" s="7" t="s">
        <v>9</v>
      </c>
      <c r="AA1" s="24"/>
    </row>
    <row r="2" spans="1:28" x14ac:dyDescent="0.25">
      <c r="A2" s="14" t="s">
        <v>4</v>
      </c>
      <c r="B2" s="15"/>
      <c r="C2" s="15" t="s">
        <v>83</v>
      </c>
      <c r="D2" s="15"/>
      <c r="E2" s="15"/>
      <c r="F2" s="15"/>
      <c r="G2" s="15"/>
      <c r="H2" s="15"/>
      <c r="I2" s="15"/>
      <c r="J2" s="15"/>
      <c r="K2" s="15"/>
      <c r="L2" s="71"/>
      <c r="M2" s="24"/>
      <c r="AA2" s="24"/>
    </row>
    <row r="3" spans="1:28" x14ac:dyDescent="0.25">
      <c r="A3" s="14" t="s">
        <v>5</v>
      </c>
      <c r="B3" s="15"/>
      <c r="C3" s="15" t="s">
        <v>60</v>
      </c>
      <c r="D3" s="15"/>
      <c r="E3" s="15"/>
      <c r="F3" s="15"/>
      <c r="G3" s="15"/>
      <c r="H3" s="15"/>
      <c r="I3" s="15"/>
      <c r="J3" s="15"/>
      <c r="K3" s="15"/>
      <c r="L3" s="71"/>
      <c r="M3" s="24"/>
      <c r="N3" s="8" t="s">
        <v>84</v>
      </c>
      <c r="AA3" s="24"/>
    </row>
    <row r="4" spans="1:28" x14ac:dyDescent="0.25">
      <c r="A4" s="17"/>
      <c r="B4" s="18"/>
      <c r="C4" s="18"/>
      <c r="D4" s="18"/>
      <c r="E4" s="18"/>
      <c r="F4" s="18"/>
      <c r="G4" s="18"/>
      <c r="H4" s="18"/>
      <c r="I4" s="18"/>
      <c r="J4" s="18"/>
      <c r="K4" s="18"/>
      <c r="L4" s="72"/>
      <c r="M4" s="9"/>
      <c r="AA4" s="9"/>
      <c r="AB4" s="10"/>
    </row>
    <row r="5" spans="1:28" ht="15" customHeight="1" x14ac:dyDescent="0.25">
      <c r="A5" s="20" t="s">
        <v>6</v>
      </c>
      <c r="B5" s="15"/>
      <c r="C5" s="15" t="s">
        <v>85</v>
      </c>
      <c r="D5" s="15"/>
      <c r="E5" s="15"/>
      <c r="F5" s="15"/>
      <c r="G5" s="15"/>
      <c r="H5" s="15"/>
      <c r="I5" s="15"/>
      <c r="J5" s="15"/>
      <c r="K5" s="18"/>
      <c r="L5" s="72"/>
      <c r="M5" s="9"/>
      <c r="N5" s="8" t="s">
        <v>17</v>
      </c>
      <c r="O5" s="8" t="s">
        <v>86</v>
      </c>
      <c r="X5" s="10"/>
      <c r="Y5" s="10"/>
      <c r="Z5" s="10"/>
      <c r="AA5" s="9"/>
      <c r="AB5" s="10"/>
    </row>
    <row r="6" spans="1:28" x14ac:dyDescent="0.25">
      <c r="A6" s="21"/>
      <c r="B6" s="15"/>
      <c r="C6" s="15" t="s">
        <v>87</v>
      </c>
      <c r="D6" s="15"/>
      <c r="E6" s="15"/>
      <c r="F6" s="15"/>
      <c r="G6" s="15"/>
      <c r="H6" s="15"/>
      <c r="I6" s="15"/>
      <c r="J6" s="15"/>
      <c r="K6" s="18"/>
      <c r="L6" s="72"/>
      <c r="M6" s="9"/>
      <c r="O6" s="8" t="s">
        <v>88</v>
      </c>
      <c r="X6" s="10"/>
      <c r="Y6" s="10"/>
      <c r="Z6" s="10"/>
      <c r="AA6" s="9"/>
      <c r="AB6" s="10"/>
    </row>
    <row r="7" spans="1:28" ht="15" customHeight="1" x14ac:dyDescent="0.25">
      <c r="A7" s="21"/>
      <c r="B7" s="15"/>
      <c r="C7" s="15" t="s">
        <v>89</v>
      </c>
      <c r="D7" s="15"/>
      <c r="E7" s="15"/>
      <c r="F7" s="15"/>
      <c r="G7" s="15"/>
      <c r="H7" s="15"/>
      <c r="I7" s="15"/>
      <c r="J7" s="15"/>
      <c r="K7" s="18"/>
      <c r="L7" s="72"/>
      <c r="M7" s="9"/>
      <c r="O7" s="8" t="s">
        <v>90</v>
      </c>
      <c r="X7" s="10"/>
      <c r="Y7" s="10"/>
      <c r="Z7" s="10"/>
      <c r="AA7" s="9"/>
      <c r="AB7" s="10"/>
    </row>
    <row r="8" spans="1:28" ht="15" customHeight="1" x14ac:dyDescent="0.25">
      <c r="A8" s="20"/>
      <c r="B8" s="18"/>
      <c r="C8" s="15" t="s">
        <v>91</v>
      </c>
      <c r="D8" s="15"/>
      <c r="E8" s="15"/>
      <c r="F8" s="15"/>
      <c r="G8" s="15"/>
      <c r="H8" s="15"/>
      <c r="I8" s="15"/>
      <c r="J8" s="15"/>
      <c r="K8" s="18"/>
      <c r="L8" s="72"/>
      <c r="M8" s="9"/>
      <c r="X8" s="10"/>
      <c r="Y8" s="10"/>
      <c r="Z8" s="10"/>
      <c r="AA8" s="9"/>
      <c r="AB8" s="10"/>
    </row>
    <row r="9" spans="1:28" x14ac:dyDescent="0.25">
      <c r="A9" s="20"/>
      <c r="B9" s="18"/>
      <c r="C9" s="15" t="s">
        <v>92</v>
      </c>
      <c r="D9" s="15"/>
      <c r="E9" s="15"/>
      <c r="F9" s="15"/>
      <c r="G9" s="15"/>
      <c r="H9" s="15"/>
      <c r="I9" s="15"/>
      <c r="J9" s="15"/>
      <c r="K9" s="18"/>
      <c r="L9" s="72"/>
      <c r="M9" s="9"/>
      <c r="O9" s="28" t="s">
        <v>93</v>
      </c>
      <c r="X9" s="10"/>
      <c r="Y9" s="10"/>
      <c r="Z9" s="10"/>
      <c r="AA9" s="9"/>
      <c r="AB9" s="10"/>
    </row>
    <row r="10" spans="1:28" x14ac:dyDescent="0.25">
      <c r="A10" s="17"/>
      <c r="B10" s="18"/>
      <c r="C10" s="15"/>
      <c r="D10" s="15"/>
      <c r="E10" s="15"/>
      <c r="F10" s="15"/>
      <c r="G10" s="15"/>
      <c r="H10" s="15"/>
      <c r="I10" s="15"/>
      <c r="J10" s="15"/>
      <c r="K10" s="18"/>
      <c r="L10" s="72"/>
      <c r="M10" s="9"/>
      <c r="N10" s="29" t="s">
        <v>94</v>
      </c>
      <c r="O10" s="8" t="str">
        <f>"(" &amp; D22&amp; " - "&amp;F22&amp;")^2 + ("&amp;D23&amp;" - "&amp;F23&amp;")^2 + ("&amp;D24&amp;" - "&amp;F24&amp;")^2 + ("&amp;D25 &amp;" - "&amp;F25&amp;")^2 + ("&amp;D26&amp; " - "&amp;F26&amp; ")^2"</f>
        <v>(0.75 - 0.9)^2 + (0.9 - 0.95)^2 + (1 - 1)^2 + (1.1 - 1.05)^2 + (1.25 - 1.1)^2</v>
      </c>
      <c r="X10" s="10"/>
      <c r="Y10" s="10"/>
      <c r="Z10" s="10"/>
      <c r="AA10" s="9"/>
      <c r="AB10" s="10"/>
    </row>
    <row r="11" spans="1:28" x14ac:dyDescent="0.25">
      <c r="A11" s="17"/>
      <c r="B11" s="18"/>
      <c r="C11" s="31" t="s">
        <v>95</v>
      </c>
      <c r="D11" s="35"/>
      <c r="E11" s="35"/>
      <c r="F11" s="35"/>
      <c r="G11" s="35"/>
      <c r="H11" s="35"/>
      <c r="I11" s="27"/>
      <c r="J11" s="15"/>
      <c r="K11" s="18"/>
      <c r="L11" s="72"/>
      <c r="M11" s="9"/>
      <c r="N11" s="29" t="s">
        <v>11</v>
      </c>
      <c r="O11" s="66">
        <f>(D22 -F22)^2 + (D23 - F23)^2 + (D24 - F24)^2 + (D25  - F25)^2 + (D26  - F26)^2</f>
        <v>4.9999999999999982E-2</v>
      </c>
      <c r="X11" s="10"/>
      <c r="Y11" s="10"/>
      <c r="Z11" s="10"/>
      <c r="AA11" s="9"/>
      <c r="AB11" s="10"/>
    </row>
    <row r="12" spans="1:28" x14ac:dyDescent="0.25">
      <c r="A12" s="17"/>
      <c r="B12" s="18"/>
      <c r="C12" s="73"/>
      <c r="D12" s="25" t="s">
        <v>41</v>
      </c>
      <c r="E12" s="74" t="s">
        <v>96</v>
      </c>
      <c r="F12" s="25" t="s">
        <v>97</v>
      </c>
      <c r="G12" s="74" t="s">
        <v>98</v>
      </c>
      <c r="H12" s="25" t="s">
        <v>99</v>
      </c>
      <c r="I12" s="53" t="s">
        <v>100</v>
      </c>
      <c r="J12" s="15"/>
      <c r="K12" s="18"/>
      <c r="L12" s="72"/>
      <c r="M12" s="9"/>
      <c r="X12" s="10"/>
      <c r="Y12" s="10"/>
      <c r="Z12" s="10"/>
      <c r="AA12" s="9"/>
      <c r="AB12" s="10"/>
    </row>
    <row r="13" spans="1:28" x14ac:dyDescent="0.25">
      <c r="A13" s="17"/>
      <c r="B13" s="18"/>
      <c r="C13" s="46" t="s">
        <v>101</v>
      </c>
      <c r="D13" s="75">
        <v>6.0000000000000001E-3</v>
      </c>
      <c r="E13" s="76">
        <v>6.0000000000000001E-3</v>
      </c>
      <c r="F13" s="75">
        <v>8.5000000000000006E-2</v>
      </c>
      <c r="G13" s="76">
        <v>0.37</v>
      </c>
      <c r="H13" s="77">
        <v>1</v>
      </c>
      <c r="I13" s="78">
        <v>3.6</v>
      </c>
      <c r="J13" s="15"/>
      <c r="K13" s="18"/>
      <c r="L13" s="72"/>
      <c r="M13" s="9"/>
      <c r="O13" s="28" t="s">
        <v>102</v>
      </c>
      <c r="X13" s="10"/>
      <c r="Y13" s="10"/>
      <c r="Z13" s="10"/>
      <c r="AA13" s="9"/>
      <c r="AB13" s="10"/>
    </row>
    <row r="14" spans="1:28" x14ac:dyDescent="0.25">
      <c r="A14" s="17"/>
      <c r="B14" s="18"/>
      <c r="C14" s="46" t="s">
        <v>103</v>
      </c>
      <c r="D14" s="75">
        <v>80</v>
      </c>
      <c r="E14" s="76">
        <v>100</v>
      </c>
      <c r="F14" s="75">
        <v>30</v>
      </c>
      <c r="G14" s="76">
        <v>4</v>
      </c>
      <c r="H14" s="77">
        <v>1</v>
      </c>
      <c r="I14" s="78">
        <v>0.3</v>
      </c>
      <c r="J14" s="15"/>
      <c r="K14" s="18"/>
      <c r="L14" s="72"/>
      <c r="M14" s="9"/>
      <c r="N14" s="29" t="s">
        <v>94</v>
      </c>
      <c r="O14" s="8" t="str">
        <f>"(" &amp; F27&amp; " - "&amp;F22&amp;")^2 + ("&amp;F27&amp;" - "&amp;F23&amp;")^2 + ("&amp;F27&amp;" - "&amp;F24&amp;")^2 + ("&amp;F27 &amp;" - "&amp;F25&amp;")^2 + ("&amp;F27&amp; " - "&amp;F26&amp; ")^2"</f>
        <v>(1 - 0.9)^2 + (1 - 0.95)^2 + (1 - 1)^2 + (1 - 1.05)^2 + (1 - 1.1)^2</v>
      </c>
      <c r="X14" s="10"/>
      <c r="Y14" s="10"/>
      <c r="Z14" s="10"/>
      <c r="AA14" s="9"/>
      <c r="AB14" s="10"/>
    </row>
    <row r="15" spans="1:28" x14ac:dyDescent="0.25">
      <c r="A15" s="21"/>
      <c r="B15" s="15"/>
      <c r="C15" s="40" t="s">
        <v>104</v>
      </c>
      <c r="D15" s="79">
        <v>0.27</v>
      </c>
      <c r="E15" s="80">
        <v>0.22</v>
      </c>
      <c r="F15" s="79">
        <v>0.56999999999999995</v>
      </c>
      <c r="G15" s="80">
        <v>1</v>
      </c>
      <c r="H15" s="79">
        <v>1</v>
      </c>
      <c r="I15" s="81">
        <v>1</v>
      </c>
      <c r="J15" s="15"/>
      <c r="K15" s="18"/>
      <c r="L15" s="72"/>
      <c r="M15" s="9"/>
      <c r="N15" s="29" t="s">
        <v>11</v>
      </c>
      <c r="O15" s="66">
        <f>(F27 -F22)^2 + (F27 - F23)^2 + (F27 - F24)^2 + (F27  - F25)^2 + (F27  - F26)^2</f>
        <v>2.5000000000000022E-2</v>
      </c>
      <c r="X15" s="10"/>
      <c r="Y15" s="10"/>
      <c r="Z15" s="10"/>
      <c r="AA15" s="9"/>
      <c r="AB15" s="10"/>
    </row>
    <row r="16" spans="1:28" x14ac:dyDescent="0.25">
      <c r="A16" s="21"/>
      <c r="B16" s="15"/>
      <c r="C16" s="15"/>
      <c r="D16" s="15"/>
      <c r="E16" s="15"/>
      <c r="F16" s="15"/>
      <c r="G16" s="15"/>
      <c r="H16" s="15"/>
      <c r="I16" s="15"/>
      <c r="J16" s="15"/>
      <c r="K16" s="18"/>
      <c r="L16" s="72"/>
      <c r="M16" s="9"/>
      <c r="X16" s="10"/>
      <c r="Y16" s="10"/>
      <c r="Z16" s="10"/>
      <c r="AA16" s="9"/>
      <c r="AB16" s="10"/>
    </row>
    <row r="17" spans="1:28" x14ac:dyDescent="0.25">
      <c r="A17" s="21"/>
      <c r="B17" s="15"/>
      <c r="C17" s="15" t="s">
        <v>105</v>
      </c>
      <c r="D17" s="76">
        <v>2.0000000000000001E-4</v>
      </c>
      <c r="E17" s="15"/>
      <c r="F17" s="15"/>
      <c r="G17" s="15"/>
      <c r="H17" s="15"/>
      <c r="I17" s="15"/>
      <c r="J17" s="15"/>
      <c r="K17" s="18"/>
      <c r="L17" s="72"/>
      <c r="M17" s="9"/>
      <c r="O17" s="8" t="s">
        <v>106</v>
      </c>
      <c r="X17" s="10"/>
      <c r="Y17" s="10"/>
      <c r="Z17" s="10"/>
      <c r="AA17" s="9"/>
      <c r="AB17" s="10"/>
    </row>
    <row r="18" spans="1:28" x14ac:dyDescent="0.25">
      <c r="A18" s="21"/>
      <c r="B18" s="15"/>
      <c r="C18" s="15" t="s">
        <v>107</v>
      </c>
      <c r="D18" s="82">
        <v>10000</v>
      </c>
      <c r="E18" s="15"/>
      <c r="F18" s="15"/>
      <c r="G18" s="15"/>
      <c r="H18" s="15"/>
      <c r="I18" s="15"/>
      <c r="J18" s="15"/>
      <c r="K18" s="18"/>
      <c r="L18" s="72"/>
      <c r="M18" s="9"/>
      <c r="X18" s="10"/>
      <c r="Y18" s="10"/>
      <c r="Z18" s="10"/>
      <c r="AA18" s="9"/>
      <c r="AB18" s="10"/>
    </row>
    <row r="19" spans="1:28" ht="15" customHeight="1" x14ac:dyDescent="0.25">
      <c r="A19" s="21"/>
      <c r="B19" s="15"/>
      <c r="C19" s="15"/>
      <c r="D19" s="15"/>
      <c r="E19" s="15"/>
      <c r="F19" s="15"/>
      <c r="G19" s="15"/>
      <c r="H19" s="15"/>
      <c r="I19" s="15"/>
      <c r="J19" s="15"/>
      <c r="K19" s="18"/>
      <c r="L19" s="72"/>
      <c r="M19" s="9"/>
      <c r="O19" s="8" t="s">
        <v>108</v>
      </c>
      <c r="X19" s="10"/>
      <c r="Y19" s="10"/>
      <c r="Z19" s="10"/>
      <c r="AA19" s="9"/>
      <c r="AB19" s="10"/>
    </row>
    <row r="20" spans="1:28" x14ac:dyDescent="0.25">
      <c r="A20" s="21"/>
      <c r="B20" s="15"/>
      <c r="C20" s="31" t="s">
        <v>109</v>
      </c>
      <c r="D20" s="35"/>
      <c r="E20" s="35"/>
      <c r="F20" s="27"/>
      <c r="G20" s="15"/>
      <c r="H20" s="31" t="s">
        <v>110</v>
      </c>
      <c r="I20" s="35"/>
      <c r="J20" s="35"/>
      <c r="K20" s="83"/>
      <c r="L20" s="72"/>
      <c r="M20" s="9"/>
      <c r="X20" s="10"/>
      <c r="Y20" s="10"/>
      <c r="Z20" s="10"/>
      <c r="AA20" s="9"/>
      <c r="AB20" s="10"/>
    </row>
    <row r="21" spans="1:28" x14ac:dyDescent="0.25">
      <c r="A21" s="21"/>
      <c r="B21" s="15"/>
      <c r="C21" s="73"/>
      <c r="D21" s="25" t="s">
        <v>111</v>
      </c>
      <c r="E21" s="25" t="s">
        <v>112</v>
      </c>
      <c r="F21" s="53" t="s">
        <v>113</v>
      </c>
      <c r="G21" s="15"/>
      <c r="H21" s="73"/>
      <c r="I21" s="25" t="s">
        <v>111</v>
      </c>
      <c r="J21" s="25" t="s">
        <v>112</v>
      </c>
      <c r="K21" s="84" t="s">
        <v>113</v>
      </c>
      <c r="L21" s="72"/>
      <c r="M21" s="9"/>
      <c r="N21" s="8" t="s">
        <v>45</v>
      </c>
      <c r="O21" s="8" t="s">
        <v>114</v>
      </c>
      <c r="X21" s="10"/>
      <c r="Y21" s="10"/>
      <c r="Z21" s="10"/>
      <c r="AA21" s="9"/>
      <c r="AB21" s="10"/>
    </row>
    <row r="22" spans="1:28" x14ac:dyDescent="0.25">
      <c r="A22" s="21"/>
      <c r="B22" s="15"/>
      <c r="C22" s="61" t="s">
        <v>115</v>
      </c>
      <c r="D22" s="77">
        <v>0.75</v>
      </c>
      <c r="E22" s="77">
        <v>0.7</v>
      </c>
      <c r="F22" s="85">
        <v>0.9</v>
      </c>
      <c r="G22" s="15"/>
      <c r="H22" s="61" t="s">
        <v>115</v>
      </c>
      <c r="I22" s="77">
        <v>0.7</v>
      </c>
      <c r="J22" s="77">
        <v>0.75</v>
      </c>
      <c r="K22" s="85">
        <v>0.8</v>
      </c>
      <c r="L22" s="72"/>
      <c r="M22" s="9"/>
      <c r="O22" s="8" t="s">
        <v>116</v>
      </c>
      <c r="U22" s="10"/>
      <c r="V22" s="10"/>
      <c r="W22" s="10"/>
      <c r="X22" s="10"/>
      <c r="Y22" s="10"/>
      <c r="Z22" s="10"/>
      <c r="AA22" s="9"/>
      <c r="AB22" s="10"/>
    </row>
    <row r="23" spans="1:28" ht="15" customHeight="1" x14ac:dyDescent="0.25">
      <c r="A23" s="21"/>
      <c r="B23" s="15"/>
      <c r="C23" s="61" t="s">
        <v>117</v>
      </c>
      <c r="D23" s="77">
        <v>0.9</v>
      </c>
      <c r="E23" s="77">
        <v>0.9</v>
      </c>
      <c r="F23" s="85">
        <v>0.95</v>
      </c>
      <c r="G23" s="15"/>
      <c r="H23" s="61" t="s">
        <v>117</v>
      </c>
      <c r="I23" s="77">
        <v>0.9</v>
      </c>
      <c r="J23" s="77">
        <v>0.9</v>
      </c>
      <c r="K23" s="85">
        <v>0.9</v>
      </c>
      <c r="L23" s="72"/>
      <c r="M23" s="9"/>
      <c r="O23" s="8" t="s">
        <v>118</v>
      </c>
      <c r="U23" s="10"/>
      <c r="V23" s="10"/>
      <c r="W23" s="10"/>
      <c r="X23" s="10"/>
      <c r="Y23" s="10"/>
      <c r="Z23" s="10"/>
      <c r="AA23" s="9"/>
      <c r="AB23" s="10"/>
    </row>
    <row r="24" spans="1:28" ht="15" customHeight="1" x14ac:dyDescent="0.25">
      <c r="A24" s="21"/>
      <c r="B24" s="15"/>
      <c r="C24" s="61" t="s">
        <v>119</v>
      </c>
      <c r="D24" s="77">
        <v>1</v>
      </c>
      <c r="E24" s="77">
        <v>1</v>
      </c>
      <c r="F24" s="85">
        <v>1</v>
      </c>
      <c r="G24" s="15"/>
      <c r="H24" s="61" t="s">
        <v>119</v>
      </c>
      <c r="I24" s="77">
        <v>1</v>
      </c>
      <c r="J24" s="77">
        <v>1</v>
      </c>
      <c r="K24" s="85">
        <v>1</v>
      </c>
      <c r="L24" s="72"/>
      <c r="M24" s="9"/>
      <c r="U24" s="10"/>
      <c r="V24" s="10"/>
      <c r="W24" s="10"/>
      <c r="X24" s="10"/>
      <c r="Y24" s="10"/>
      <c r="Z24" s="10"/>
      <c r="AA24" s="9"/>
      <c r="AB24" s="10"/>
    </row>
    <row r="25" spans="1:28" ht="15" customHeight="1" x14ac:dyDescent="0.25">
      <c r="A25" s="21"/>
      <c r="B25" s="15"/>
      <c r="C25" s="61" t="s">
        <v>120</v>
      </c>
      <c r="D25" s="77">
        <v>1.1000000000000001</v>
      </c>
      <c r="E25" s="77">
        <v>1.1000000000000001</v>
      </c>
      <c r="F25" s="85">
        <v>1.05</v>
      </c>
      <c r="G25" s="15"/>
      <c r="H25" s="61" t="s">
        <v>120</v>
      </c>
      <c r="I25" s="77">
        <v>1.1499999999999999</v>
      </c>
      <c r="J25" s="77">
        <v>1.2</v>
      </c>
      <c r="K25" s="85">
        <v>1.1000000000000001</v>
      </c>
      <c r="L25" s="72"/>
      <c r="M25" s="9"/>
      <c r="O25" s="8" t="s">
        <v>121</v>
      </c>
      <c r="U25" s="10"/>
      <c r="V25" s="10"/>
      <c r="W25" s="10"/>
      <c r="X25" s="10"/>
      <c r="Y25" s="10"/>
      <c r="Z25" s="10"/>
      <c r="AA25" s="9"/>
      <c r="AB25" s="10"/>
    </row>
    <row r="26" spans="1:28" ht="15" customHeight="1" x14ac:dyDescent="0.25">
      <c r="A26" s="21"/>
      <c r="B26" s="15"/>
      <c r="C26" s="61" t="s">
        <v>122</v>
      </c>
      <c r="D26" s="77">
        <v>1.25</v>
      </c>
      <c r="E26" s="77">
        <v>1.3</v>
      </c>
      <c r="F26" s="85">
        <v>1.1000000000000001</v>
      </c>
      <c r="G26" s="15"/>
      <c r="H26" s="61" t="s">
        <v>122</v>
      </c>
      <c r="I26" s="77">
        <v>1.2</v>
      </c>
      <c r="J26" s="77">
        <v>1.25</v>
      </c>
      <c r="K26" s="85">
        <v>1.2</v>
      </c>
      <c r="L26" s="72"/>
      <c r="M26" s="9"/>
      <c r="O26" s="8" t="s">
        <v>123</v>
      </c>
      <c r="U26" s="10"/>
      <c r="V26" s="10"/>
      <c r="W26" s="10"/>
      <c r="X26" s="10"/>
      <c r="Y26" s="10"/>
      <c r="Z26" s="10"/>
      <c r="AA26" s="9"/>
      <c r="AB26" s="10"/>
    </row>
    <row r="27" spans="1:28" ht="15" customHeight="1" x14ac:dyDescent="0.25">
      <c r="A27" s="21"/>
      <c r="B27" s="15"/>
      <c r="C27" s="57" t="s">
        <v>124</v>
      </c>
      <c r="D27" s="32">
        <v>1</v>
      </c>
      <c r="E27" s="32">
        <v>1</v>
      </c>
      <c r="F27" s="86">
        <v>1</v>
      </c>
      <c r="G27" s="15"/>
      <c r="H27" s="57" t="s">
        <v>124</v>
      </c>
      <c r="I27" s="32">
        <v>1</v>
      </c>
      <c r="J27" s="32">
        <v>1</v>
      </c>
      <c r="K27" s="86">
        <v>1</v>
      </c>
      <c r="L27" s="72"/>
      <c r="M27" s="9"/>
      <c r="O27" s="8" t="s">
        <v>125</v>
      </c>
      <c r="U27" s="10"/>
      <c r="V27" s="10"/>
      <c r="W27" s="10"/>
      <c r="X27" s="10"/>
      <c r="Y27" s="10"/>
      <c r="Z27" s="10"/>
      <c r="AA27" s="9"/>
      <c r="AB27" s="10"/>
    </row>
    <row r="28" spans="1:28" ht="15" customHeight="1" x14ac:dyDescent="0.25">
      <c r="A28" s="21"/>
      <c r="B28" s="15"/>
      <c r="C28" s="15"/>
      <c r="D28" s="15"/>
      <c r="E28" s="15"/>
      <c r="F28" s="15"/>
      <c r="G28" s="15"/>
      <c r="H28" s="15"/>
      <c r="I28" s="15"/>
      <c r="J28" s="15"/>
      <c r="K28" s="18"/>
      <c r="L28" s="72"/>
      <c r="M28" s="9"/>
      <c r="U28" s="10"/>
      <c r="V28" s="10"/>
      <c r="W28" s="10"/>
      <c r="X28" s="10"/>
      <c r="Y28" s="10"/>
      <c r="Z28" s="10"/>
      <c r="AA28" s="9"/>
      <c r="AB28" s="10"/>
    </row>
    <row r="29" spans="1:28" x14ac:dyDescent="0.25">
      <c r="A29" s="21"/>
      <c r="B29" s="15"/>
      <c r="C29" s="87" t="s">
        <v>126</v>
      </c>
      <c r="D29" s="15"/>
      <c r="E29" s="15"/>
      <c r="F29" s="15"/>
      <c r="G29" s="15"/>
      <c r="H29" s="15"/>
      <c r="I29" s="15"/>
      <c r="J29" s="15"/>
      <c r="K29" s="18"/>
      <c r="L29" s="72"/>
      <c r="M29" s="9"/>
      <c r="O29" s="8" t="s">
        <v>127</v>
      </c>
      <c r="U29" s="10"/>
      <c r="V29" s="10"/>
      <c r="W29" s="10"/>
      <c r="X29" s="10"/>
      <c r="Y29" s="10"/>
      <c r="Z29" s="10"/>
      <c r="AA29" s="9"/>
      <c r="AB29" s="10"/>
    </row>
    <row r="30" spans="1:28" x14ac:dyDescent="0.25">
      <c r="A30" s="21"/>
      <c r="B30" s="15"/>
      <c r="C30" s="87" t="s">
        <v>128</v>
      </c>
      <c r="D30" s="15"/>
      <c r="E30" s="15"/>
      <c r="F30" s="15"/>
      <c r="G30" s="15"/>
      <c r="H30" s="15"/>
      <c r="I30" s="15"/>
      <c r="J30" s="15"/>
      <c r="K30" s="18"/>
      <c r="L30" s="72"/>
      <c r="M30" s="9"/>
      <c r="O30" s="8" t="s">
        <v>129</v>
      </c>
      <c r="U30" s="10"/>
      <c r="V30" s="10"/>
      <c r="W30" s="10"/>
      <c r="X30" s="10"/>
      <c r="Y30" s="10"/>
      <c r="Z30" s="10"/>
      <c r="AA30" s="9"/>
      <c r="AB30" s="10"/>
    </row>
    <row r="31" spans="1:28" x14ac:dyDescent="0.25">
      <c r="A31" s="21"/>
      <c r="B31" s="15"/>
      <c r="C31" s="87" t="s">
        <v>130</v>
      </c>
      <c r="D31" s="15"/>
      <c r="E31" s="15"/>
      <c r="F31" s="15"/>
      <c r="G31" s="15"/>
      <c r="H31" s="15"/>
      <c r="I31" s="15"/>
      <c r="J31" s="15"/>
      <c r="K31" s="18"/>
      <c r="L31" s="72"/>
      <c r="M31" s="9"/>
      <c r="O31" s="8" t="s">
        <v>131</v>
      </c>
      <c r="U31" s="10"/>
      <c r="V31" s="10"/>
      <c r="W31" s="10"/>
      <c r="X31" s="10"/>
      <c r="Y31" s="10"/>
      <c r="Z31" s="10"/>
      <c r="AA31" s="9"/>
      <c r="AB31" s="10"/>
    </row>
    <row r="32" spans="1:28" x14ac:dyDescent="0.25">
      <c r="A32" s="21"/>
      <c r="B32" s="15"/>
      <c r="C32" s="15"/>
      <c r="D32" s="15"/>
      <c r="E32" s="15"/>
      <c r="F32" s="15"/>
      <c r="G32" s="15"/>
      <c r="H32" s="15"/>
      <c r="I32" s="15"/>
      <c r="J32" s="15"/>
      <c r="K32" s="18"/>
      <c r="L32" s="72"/>
      <c r="M32" s="9"/>
      <c r="U32" s="10"/>
      <c r="V32" s="10"/>
      <c r="W32" s="10"/>
      <c r="X32" s="10"/>
      <c r="Y32" s="10"/>
      <c r="Z32" s="10"/>
      <c r="AA32" s="9"/>
      <c r="AB32" s="10"/>
    </row>
    <row r="33" spans="1:28" x14ac:dyDescent="0.25">
      <c r="A33" s="21"/>
      <c r="B33" s="15"/>
      <c r="C33" s="15"/>
      <c r="D33" s="15"/>
      <c r="E33" s="15"/>
      <c r="F33" s="15"/>
      <c r="G33" s="15"/>
      <c r="H33" s="15"/>
      <c r="I33" s="15"/>
      <c r="J33" s="15"/>
      <c r="K33" s="18"/>
      <c r="L33" s="72"/>
      <c r="M33" s="9"/>
      <c r="O33" s="28" t="s">
        <v>132</v>
      </c>
      <c r="U33" s="10"/>
      <c r="V33" s="10"/>
      <c r="W33" s="10"/>
      <c r="X33" s="10"/>
      <c r="Y33" s="10"/>
      <c r="Z33" s="10"/>
      <c r="AA33" s="9"/>
      <c r="AB33" s="10"/>
    </row>
    <row r="34" spans="1:28" x14ac:dyDescent="0.25">
      <c r="A34" s="14" t="s">
        <v>7</v>
      </c>
      <c r="B34" s="15" t="s">
        <v>17</v>
      </c>
      <c r="C34" s="87" t="s">
        <v>133</v>
      </c>
      <c r="D34" s="15"/>
      <c r="E34" s="15"/>
      <c r="F34" s="15"/>
      <c r="G34" s="15"/>
      <c r="H34" s="15"/>
      <c r="I34" s="15"/>
      <c r="J34" s="15"/>
      <c r="K34" s="18"/>
      <c r="L34" s="72"/>
      <c r="M34" s="9"/>
      <c r="O34" s="8" t="s">
        <v>134</v>
      </c>
      <c r="Q34" s="67">
        <f>D13*D14</f>
        <v>0.48</v>
      </c>
      <c r="R34" s="8" t="s">
        <v>135</v>
      </c>
      <c r="U34" s="10"/>
      <c r="V34" s="10"/>
      <c r="W34" s="10"/>
      <c r="X34" s="10"/>
      <c r="Y34" s="10"/>
      <c r="Z34" s="10"/>
      <c r="AA34" s="9"/>
      <c r="AB34" s="10"/>
    </row>
    <row r="35" spans="1:28" x14ac:dyDescent="0.25">
      <c r="A35" s="21"/>
      <c r="B35" s="15"/>
      <c r="C35" s="15"/>
      <c r="D35" s="15"/>
      <c r="E35" s="15"/>
      <c r="F35" s="15"/>
      <c r="G35" s="15"/>
      <c r="H35" s="15"/>
      <c r="I35" s="15"/>
      <c r="J35" s="15"/>
      <c r="K35" s="18"/>
      <c r="L35" s="72"/>
      <c r="M35" s="9"/>
      <c r="O35" s="8" t="s">
        <v>136</v>
      </c>
      <c r="Q35" s="67">
        <f>Q34*(1-D15)</f>
        <v>0.35039999999999999</v>
      </c>
      <c r="R35" s="8" t="s">
        <v>137</v>
      </c>
      <c r="U35" s="10"/>
      <c r="V35" s="10"/>
      <c r="W35" s="10"/>
      <c r="X35" s="10"/>
      <c r="Y35" s="10"/>
      <c r="Z35" s="10"/>
      <c r="AA35" s="9"/>
      <c r="AB35" s="10"/>
    </row>
    <row r="36" spans="1:28" ht="15.75" thickBot="1" x14ac:dyDescent="0.3">
      <c r="A36" s="26"/>
      <c r="B36" s="22" t="s">
        <v>45</v>
      </c>
      <c r="C36" s="22" t="s">
        <v>138</v>
      </c>
      <c r="D36" s="22"/>
      <c r="E36" s="22"/>
      <c r="F36" s="22"/>
      <c r="G36" s="22"/>
      <c r="H36" s="22"/>
      <c r="I36" s="22"/>
      <c r="J36" s="22"/>
      <c r="K36" s="88"/>
      <c r="L36" s="89"/>
      <c r="M36" s="9"/>
      <c r="O36" s="8" t="s">
        <v>139</v>
      </c>
      <c r="Q36" s="30">
        <f>Q35*1</f>
        <v>0.35039999999999999</v>
      </c>
      <c r="R36" s="8" t="s">
        <v>140</v>
      </c>
      <c r="U36" s="10"/>
      <c r="V36" s="10"/>
      <c r="W36" s="10"/>
      <c r="X36" s="10"/>
      <c r="Y36" s="10"/>
      <c r="Z36" s="10"/>
      <c r="AA36" s="9"/>
      <c r="AB36" s="10"/>
    </row>
    <row r="37" spans="1:28" x14ac:dyDescent="0.25">
      <c r="K37" s="10"/>
      <c r="L37" s="9"/>
      <c r="M37" s="9"/>
      <c r="U37" s="10"/>
      <c r="V37" s="10"/>
      <c r="W37" s="10"/>
      <c r="X37" s="10"/>
      <c r="Y37" s="10"/>
      <c r="Z37" s="10"/>
      <c r="AA37" s="9"/>
      <c r="AB37" s="10"/>
    </row>
    <row r="38" spans="1:28" x14ac:dyDescent="0.25">
      <c r="K38" s="10"/>
      <c r="L38" s="9"/>
      <c r="M38" s="9"/>
      <c r="O38" s="28" t="s">
        <v>141</v>
      </c>
      <c r="U38" s="10"/>
      <c r="V38" s="10"/>
      <c r="W38" s="10"/>
      <c r="X38" s="10"/>
      <c r="Y38" s="10"/>
      <c r="Z38" s="10"/>
      <c r="AA38" s="9"/>
      <c r="AB38" s="10"/>
    </row>
    <row r="39" spans="1:28" x14ac:dyDescent="0.25">
      <c r="A39" s="10"/>
      <c r="B39" s="10"/>
      <c r="K39" s="10"/>
      <c r="L39" s="9"/>
      <c r="M39" s="9"/>
      <c r="O39" s="8" t="s">
        <v>134</v>
      </c>
      <c r="Q39" s="67">
        <f>F13*F14</f>
        <v>2.5500000000000003</v>
      </c>
      <c r="R39" s="8" t="s">
        <v>135</v>
      </c>
      <c r="U39" s="10"/>
      <c r="V39" s="10"/>
      <c r="W39" s="10"/>
      <c r="X39" s="10"/>
      <c r="Y39" s="10"/>
      <c r="Z39" s="10"/>
      <c r="AA39" s="9"/>
      <c r="AB39" s="10"/>
    </row>
    <row r="40" spans="1:28" x14ac:dyDescent="0.25">
      <c r="L40" s="9"/>
      <c r="M40" s="9"/>
      <c r="O40" s="8" t="s">
        <v>136</v>
      </c>
      <c r="Q40" s="67">
        <f>Q39*(1-F15)</f>
        <v>1.0965000000000003</v>
      </c>
      <c r="R40" s="8" t="s">
        <v>137</v>
      </c>
      <c r="U40" s="10"/>
      <c r="V40" s="10"/>
      <c r="W40" s="10"/>
      <c r="X40" s="10"/>
      <c r="Y40" s="10"/>
      <c r="Z40" s="10"/>
      <c r="AA40" s="9"/>
      <c r="AB40" s="10"/>
    </row>
    <row r="41" spans="1:28" x14ac:dyDescent="0.25">
      <c r="L41" s="9"/>
      <c r="M41" s="9"/>
      <c r="O41" s="8" t="s">
        <v>142</v>
      </c>
      <c r="Q41" s="30">
        <f>Q40*1</f>
        <v>1.0965000000000003</v>
      </c>
      <c r="R41" s="8" t="s">
        <v>140</v>
      </c>
      <c r="U41" s="10"/>
      <c r="V41" s="10"/>
      <c r="W41" s="10"/>
      <c r="X41" s="10"/>
      <c r="Y41" s="10"/>
      <c r="Z41" s="10"/>
      <c r="AA41" s="9"/>
      <c r="AB41" s="10"/>
    </row>
    <row r="42" spans="1:28" x14ac:dyDescent="0.25">
      <c r="L42" s="9"/>
      <c r="M42" s="9"/>
      <c r="U42" s="10"/>
      <c r="V42" s="10"/>
      <c r="W42" s="10"/>
      <c r="X42" s="10"/>
      <c r="Y42" s="10"/>
      <c r="Z42" s="10"/>
      <c r="AA42" s="9"/>
      <c r="AB42" s="10"/>
    </row>
    <row r="43" spans="1:28" x14ac:dyDescent="0.25">
      <c r="L43" s="9"/>
      <c r="M43" s="9"/>
      <c r="O43" s="28" t="s">
        <v>143</v>
      </c>
      <c r="U43" s="10"/>
      <c r="V43" s="10"/>
      <c r="W43" s="10"/>
      <c r="X43" s="10"/>
      <c r="Y43" s="10"/>
      <c r="Z43" s="10"/>
      <c r="AA43" s="9"/>
      <c r="AB43" s="10"/>
    </row>
    <row r="44" spans="1:28" x14ac:dyDescent="0.25">
      <c r="L44" s="9"/>
      <c r="M44" s="9"/>
      <c r="O44" s="8" t="s">
        <v>144</v>
      </c>
      <c r="U44" s="10"/>
      <c r="V44" s="10"/>
      <c r="W44" s="10"/>
      <c r="X44" s="10"/>
      <c r="Y44" s="10"/>
      <c r="Z44" s="10"/>
      <c r="AA44" s="9"/>
      <c r="AB44" s="10"/>
    </row>
    <row r="45" spans="1:28" x14ac:dyDescent="0.25">
      <c r="L45" s="9"/>
      <c r="M45" s="9"/>
      <c r="O45" s="8" t="s">
        <v>145</v>
      </c>
      <c r="U45" s="10"/>
      <c r="V45" s="10"/>
      <c r="W45" s="10"/>
      <c r="X45" s="10"/>
      <c r="Y45" s="10"/>
      <c r="Z45" s="10"/>
      <c r="AA45" s="9"/>
      <c r="AB45" s="10"/>
    </row>
    <row r="46" spans="1:28" x14ac:dyDescent="0.25">
      <c r="L46" s="9"/>
      <c r="M46" s="9"/>
      <c r="O46" s="8" t="str">
        <f>"Using the Hazard Group F for PT Claims table, we look up the predicted value for quintile 4 which is "&amp;I25&amp;"."</f>
        <v>Using the Hazard Group F for PT Claims table, we look up the predicted value for quintile 4 which is 1.15.</v>
      </c>
      <c r="U46" s="10"/>
      <c r="V46" s="10"/>
      <c r="W46" s="10"/>
      <c r="X46" s="10"/>
      <c r="Y46" s="10"/>
      <c r="Z46" s="10"/>
      <c r="AA46" s="9"/>
      <c r="AB46" s="10"/>
    </row>
    <row r="47" spans="1:28" x14ac:dyDescent="0.25">
      <c r="L47" s="9"/>
      <c r="M47" s="9"/>
      <c r="O47" s="8" t="s">
        <v>160</v>
      </c>
      <c r="U47" s="10"/>
      <c r="V47" s="10"/>
      <c r="W47" s="10"/>
      <c r="X47" s="10"/>
      <c r="Y47" s="10"/>
      <c r="Z47" s="10"/>
      <c r="AA47" s="9"/>
      <c r="AB47" s="10"/>
    </row>
    <row r="48" spans="1:28" x14ac:dyDescent="0.25">
      <c r="L48" s="9"/>
      <c r="M48" s="9"/>
      <c r="U48" s="10"/>
      <c r="V48" s="10"/>
      <c r="W48" s="10"/>
      <c r="X48" s="10"/>
      <c r="Y48" s="10"/>
      <c r="Z48" s="10"/>
      <c r="AA48" s="9"/>
      <c r="AB48" s="10"/>
    </row>
    <row r="49" spans="12:28" x14ac:dyDescent="0.25">
      <c r="L49" s="9"/>
      <c r="M49" s="9"/>
      <c r="O49" s="8" t="s">
        <v>134</v>
      </c>
      <c r="Q49" s="68">
        <f>E13*E14</f>
        <v>0.6</v>
      </c>
      <c r="R49" s="8" t="s">
        <v>135</v>
      </c>
      <c r="U49" s="10"/>
      <c r="V49" s="10"/>
      <c r="W49" s="10"/>
      <c r="X49" s="10"/>
      <c r="Y49" s="10"/>
      <c r="Z49" s="10"/>
      <c r="AA49" s="9"/>
      <c r="AB49" s="10"/>
    </row>
    <row r="50" spans="12:28" x14ac:dyDescent="0.25">
      <c r="L50" s="9"/>
      <c r="M50" s="9"/>
      <c r="O50" s="8" t="s">
        <v>136</v>
      </c>
      <c r="Q50" s="67">
        <f>Q49*(1-E15)</f>
        <v>0.46799999999999997</v>
      </c>
      <c r="R50" s="8" t="s">
        <v>137</v>
      </c>
      <c r="U50" s="10"/>
      <c r="V50" s="10"/>
      <c r="W50" s="10"/>
      <c r="X50" s="10"/>
      <c r="Y50" s="10"/>
      <c r="Z50" s="10"/>
      <c r="AA50" s="9"/>
      <c r="AB50" s="10"/>
    </row>
    <row r="51" spans="12:28" x14ac:dyDescent="0.25">
      <c r="L51" s="9"/>
      <c r="M51" s="9"/>
      <c r="O51" s="8" t="s">
        <v>146</v>
      </c>
      <c r="Q51" s="68">
        <f>I25</f>
        <v>1.1499999999999999</v>
      </c>
      <c r="S51" s="10"/>
      <c r="U51" s="10"/>
      <c r="V51" s="10"/>
      <c r="W51" s="10"/>
      <c r="X51" s="10"/>
      <c r="Y51" s="10"/>
      <c r="Z51" s="10"/>
      <c r="AA51" s="9"/>
    </row>
    <row r="52" spans="12:28" x14ac:dyDescent="0.25">
      <c r="L52" s="9"/>
      <c r="M52" s="9"/>
      <c r="N52" s="10"/>
      <c r="O52" s="8" t="s">
        <v>139</v>
      </c>
      <c r="Q52" s="30">
        <f>Q51*Q50</f>
        <v>0.5381999999999999</v>
      </c>
      <c r="R52" s="8" t="s">
        <v>147</v>
      </c>
      <c r="S52" s="10"/>
      <c r="T52" s="10"/>
      <c r="U52" s="10"/>
      <c r="V52" s="10"/>
      <c r="W52" s="10"/>
      <c r="X52" s="10"/>
      <c r="Y52" s="10"/>
      <c r="Z52" s="10"/>
      <c r="AA52" s="9"/>
    </row>
    <row r="53" spans="12:28" x14ac:dyDescent="0.25">
      <c r="L53" s="9"/>
      <c r="M53" s="9"/>
      <c r="N53" s="10"/>
      <c r="S53" s="10"/>
      <c r="T53" s="10"/>
      <c r="U53" s="10"/>
      <c r="V53" s="10"/>
      <c r="W53" s="10"/>
      <c r="X53" s="10"/>
      <c r="Y53" s="10"/>
      <c r="Z53" s="10"/>
      <c r="AA53" s="9"/>
    </row>
    <row r="54" spans="12:28" x14ac:dyDescent="0.25">
      <c r="L54" s="9"/>
      <c r="M54" s="9"/>
      <c r="N54" s="10"/>
      <c r="O54" s="8" t="s">
        <v>148</v>
      </c>
      <c r="R54" s="30">
        <f>Q36+Q41+Q52</f>
        <v>1.9851000000000001</v>
      </c>
      <c r="S54" s="10"/>
      <c r="T54" s="10"/>
      <c r="U54" s="10"/>
      <c r="V54" s="10"/>
      <c r="W54" s="10"/>
      <c r="X54" s="10"/>
      <c r="Y54" s="10"/>
      <c r="Z54" s="10"/>
      <c r="AA54" s="9"/>
    </row>
    <row r="55" spans="12:28" x14ac:dyDescent="0.25">
      <c r="L55" s="9"/>
      <c r="M55" s="9"/>
      <c r="N55" s="10"/>
      <c r="O55" s="8" t="s">
        <v>149</v>
      </c>
      <c r="Q55" s="69">
        <f>D17*D18</f>
        <v>2</v>
      </c>
      <c r="R55" s="8" t="s">
        <v>150</v>
      </c>
      <c r="S55" s="10"/>
      <c r="T55" s="10"/>
      <c r="U55" s="10"/>
      <c r="V55" s="10"/>
      <c r="W55" s="10"/>
      <c r="X55" s="10"/>
      <c r="Y55" s="10"/>
      <c r="Z55" s="10"/>
      <c r="AA55" s="9"/>
    </row>
    <row r="56" spans="12:28" x14ac:dyDescent="0.25">
      <c r="L56" s="9"/>
      <c r="M56" s="9"/>
      <c r="N56" s="10"/>
      <c r="S56" s="10"/>
      <c r="T56" s="10"/>
      <c r="U56" s="10"/>
      <c r="V56" s="10"/>
      <c r="W56" s="10"/>
      <c r="X56" s="10"/>
      <c r="Y56" s="10"/>
      <c r="Z56" s="10"/>
      <c r="AA56" s="9"/>
    </row>
    <row r="57" spans="12:28" x14ac:dyDescent="0.25">
      <c r="L57" s="9"/>
      <c r="M57" s="9"/>
      <c r="N57" s="10"/>
      <c r="O57" s="8" t="s">
        <v>151</v>
      </c>
      <c r="S57" s="10"/>
      <c r="T57" s="10"/>
      <c r="U57" s="10"/>
      <c r="V57" s="10"/>
      <c r="W57" s="10"/>
      <c r="X57" s="10"/>
      <c r="Y57" s="10"/>
      <c r="Z57" s="10"/>
      <c r="AA57" s="9"/>
    </row>
    <row r="58" spans="12:28" x14ac:dyDescent="0.25">
      <c r="L58" s="9"/>
      <c r="M58" s="9"/>
      <c r="N58" s="10"/>
      <c r="O58" s="10" t="s">
        <v>152</v>
      </c>
      <c r="P58" s="24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9"/>
    </row>
    <row r="59" spans="12:28" x14ac:dyDescent="0.25">
      <c r="L59" s="9"/>
      <c r="M59" s="9"/>
      <c r="N59" s="10"/>
      <c r="O59" s="8" t="s">
        <v>153</v>
      </c>
      <c r="P59" s="70">
        <f>10*10^6/100*Q55*R54</f>
        <v>397020</v>
      </c>
      <c r="Q59" s="10"/>
      <c r="R59" s="10"/>
      <c r="T59" s="10"/>
      <c r="U59" s="10"/>
      <c r="V59" s="10"/>
      <c r="W59" s="10"/>
      <c r="X59" s="10"/>
      <c r="Y59" s="10"/>
      <c r="Z59" s="10"/>
      <c r="AA59" s="9"/>
    </row>
  </sheetData>
  <sheetProtection algorithmName="SHA-512" hashValue="ymMdZVPdsa+UsnYJIrDOkaKdEJ33DxvRNdwqRDVV83Zq4Ruuo2kOwMBoHzvb8QJWh9T0J8Me8lkq66iMfuLtlw==" saltValue="NrD59Vap4t68wkGJ6CHGJw==" spinCount="100000" sheet="1" objects="1" scenarios="1" formatCells="0" formatColumns="0" formatRows="0"/>
  <mergeCells count="1">
    <mergeCell ref="K1:L1"/>
  </mergeCells>
  <hyperlinks>
    <hyperlink ref="K1" location="TOC!A1" display="Return to TOC" xr:uid="{4525FE59-372B-4C23-AE19-3A4C4868351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2DB09-038F-4448-ACA2-2BAE1C765F60}">
  <sheetPr codeName="Sheet35"/>
  <dimension ref="A1:Z49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2.7109375" style="8" customWidth="1"/>
    <col min="3" max="3" width="10.5703125" style="8" customWidth="1"/>
    <col min="4" max="4" width="15.85546875" style="8" bestFit="1" customWidth="1"/>
    <col min="5" max="5" width="20" style="8" bestFit="1" customWidth="1"/>
    <col min="6" max="6" width="19.5703125" style="8" bestFit="1" customWidth="1"/>
    <col min="7" max="7" width="8.28515625" style="8" bestFit="1" customWidth="1"/>
    <col min="8" max="8" width="20" style="8" bestFit="1" customWidth="1"/>
    <col min="9" max="9" width="19.5703125" style="8" bestFit="1" customWidth="1"/>
    <col min="10" max="10" width="1.7109375" style="8" customWidth="1"/>
    <col min="11" max="11" width="2.7109375" style="8" customWidth="1"/>
    <col min="12" max="12" width="4.28515625" style="8" customWidth="1"/>
    <col min="13" max="13" width="18.28515625" style="8" customWidth="1"/>
    <col min="14" max="15" width="15.7109375" style="8" customWidth="1"/>
    <col min="16" max="16" width="9.140625" style="8" customWidth="1"/>
    <col min="17" max="17" width="15.7109375" style="8" customWidth="1"/>
    <col min="18" max="20" width="9.140625" style="8" customWidth="1"/>
    <col min="21" max="21" width="9.140625" style="8"/>
    <col min="22" max="22" width="9.140625" style="8" customWidth="1"/>
    <col min="23" max="24" width="2.7109375" style="8" customWidth="1"/>
    <col min="25" max="16384" width="9.140625" style="8"/>
  </cols>
  <sheetData>
    <row r="1" spans="1:26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12"/>
      <c r="I1" s="92" t="s">
        <v>8</v>
      </c>
      <c r="J1" s="93"/>
      <c r="K1" s="24"/>
      <c r="L1" s="7" t="s">
        <v>9</v>
      </c>
      <c r="Y1" s="24"/>
    </row>
    <row r="2" spans="1:26" x14ac:dyDescent="0.25">
      <c r="A2" s="14" t="s">
        <v>4</v>
      </c>
      <c r="B2" s="15"/>
      <c r="C2" s="15" t="s">
        <v>15</v>
      </c>
      <c r="D2" s="15"/>
      <c r="E2" s="15"/>
      <c r="F2" s="15"/>
      <c r="G2" s="15"/>
      <c r="H2" s="15"/>
      <c r="I2" s="15"/>
      <c r="J2" s="16"/>
      <c r="K2" s="24"/>
      <c r="L2" s="8" t="s">
        <v>17</v>
      </c>
      <c r="M2" s="8" t="s">
        <v>18</v>
      </c>
      <c r="Y2" s="9"/>
    </row>
    <row r="3" spans="1:26" x14ac:dyDescent="0.25">
      <c r="A3" s="14" t="s">
        <v>5</v>
      </c>
      <c r="B3" s="15"/>
      <c r="C3" s="15" t="s">
        <v>16</v>
      </c>
      <c r="D3" s="15"/>
      <c r="E3" s="15"/>
      <c r="F3" s="15"/>
      <c r="G3" s="15"/>
      <c r="H3" s="15"/>
      <c r="I3" s="15"/>
      <c r="J3" s="16"/>
      <c r="K3" s="24"/>
      <c r="V3" s="10"/>
      <c r="W3" s="10"/>
      <c r="X3" s="10"/>
      <c r="Y3" s="9"/>
    </row>
    <row r="4" spans="1:26" x14ac:dyDescent="0.25">
      <c r="A4" s="17"/>
      <c r="B4" s="18"/>
      <c r="C4" s="18"/>
      <c r="D4" s="18"/>
      <c r="E4" s="18"/>
      <c r="F4" s="18"/>
      <c r="G4" s="18"/>
      <c r="H4" s="18"/>
      <c r="I4" s="18"/>
      <c r="J4" s="19"/>
      <c r="K4" s="9"/>
      <c r="V4" s="10"/>
      <c r="W4" s="10"/>
      <c r="X4" s="10"/>
      <c r="Y4" s="9"/>
      <c r="Z4" s="10"/>
    </row>
    <row r="5" spans="1:26" ht="15" customHeight="1" x14ac:dyDescent="0.25">
      <c r="A5" s="20" t="s">
        <v>6</v>
      </c>
      <c r="B5" s="15"/>
      <c r="C5" s="15" t="s">
        <v>19</v>
      </c>
      <c r="D5" s="15"/>
      <c r="E5" s="15"/>
      <c r="F5" s="15"/>
      <c r="G5" s="15"/>
      <c r="H5" s="15"/>
      <c r="I5" s="15"/>
      <c r="J5" s="16"/>
      <c r="K5" s="9"/>
      <c r="V5" s="10"/>
      <c r="W5" s="10"/>
      <c r="X5" s="10"/>
      <c r="Y5" s="9"/>
      <c r="Z5" s="10"/>
    </row>
    <row r="6" spans="1:26" x14ac:dyDescent="0.25">
      <c r="A6" s="21"/>
      <c r="B6" s="15"/>
      <c r="C6" s="15"/>
      <c r="D6" s="15"/>
      <c r="E6" s="15"/>
      <c r="F6" s="15"/>
      <c r="G6" s="15"/>
      <c r="H6" s="15"/>
      <c r="I6" s="15"/>
      <c r="J6" s="16"/>
      <c r="K6" s="9"/>
      <c r="M6" s="8" t="s">
        <v>22</v>
      </c>
      <c r="V6" s="10"/>
      <c r="W6" s="10"/>
      <c r="X6" s="10"/>
      <c r="Y6" s="9"/>
      <c r="Z6" s="10"/>
    </row>
    <row r="7" spans="1:26" ht="15" customHeight="1" x14ac:dyDescent="0.25">
      <c r="A7" s="21"/>
      <c r="B7" s="15"/>
      <c r="C7" s="15" t="s">
        <v>20</v>
      </c>
      <c r="D7" s="15"/>
      <c r="E7" s="15"/>
      <c r="F7" s="15"/>
      <c r="G7" s="15"/>
      <c r="H7" s="15"/>
      <c r="I7" s="15"/>
      <c r="J7" s="16"/>
      <c r="K7" s="9"/>
      <c r="M7" s="8" t="s">
        <v>24</v>
      </c>
      <c r="V7" s="10"/>
      <c r="W7" s="10"/>
      <c r="X7" s="10"/>
      <c r="Y7" s="9"/>
      <c r="Z7" s="10"/>
    </row>
    <row r="8" spans="1:26" ht="15" customHeight="1" x14ac:dyDescent="0.25">
      <c r="A8" s="20"/>
      <c r="B8" s="18"/>
      <c r="C8" s="15" t="s">
        <v>21</v>
      </c>
      <c r="D8" s="15"/>
      <c r="E8" s="15"/>
      <c r="F8" s="15"/>
      <c r="G8" s="15"/>
      <c r="H8" s="15"/>
      <c r="I8" s="15"/>
      <c r="J8" s="16"/>
      <c r="K8" s="9"/>
      <c r="V8" s="10"/>
      <c r="W8" s="10"/>
      <c r="X8" s="10"/>
      <c r="Y8" s="9"/>
      <c r="Z8" s="10"/>
    </row>
    <row r="9" spans="1:26" x14ac:dyDescent="0.25">
      <c r="A9" s="20"/>
      <c r="B9" s="18"/>
      <c r="C9" s="15" t="s">
        <v>23</v>
      </c>
      <c r="D9" s="15"/>
      <c r="E9" s="15"/>
      <c r="F9" s="15"/>
      <c r="G9" s="15"/>
      <c r="H9" s="15"/>
      <c r="I9" s="15"/>
      <c r="J9" s="16"/>
      <c r="K9" s="9"/>
      <c r="M9" s="8" t="s">
        <v>27</v>
      </c>
      <c r="V9" s="10"/>
      <c r="W9" s="10"/>
      <c r="X9" s="10"/>
      <c r="Y9" s="9"/>
      <c r="Z9" s="10"/>
    </row>
    <row r="10" spans="1:26" x14ac:dyDescent="0.25">
      <c r="A10" s="17"/>
      <c r="B10" s="18"/>
      <c r="C10" s="15" t="s">
        <v>25</v>
      </c>
      <c r="D10" s="15"/>
      <c r="E10" s="15"/>
      <c r="F10" s="15"/>
      <c r="G10" s="15"/>
      <c r="H10" s="15"/>
      <c r="I10" s="15"/>
      <c r="J10" s="16"/>
      <c r="K10" s="9"/>
      <c r="M10" s="8" t="s">
        <v>28</v>
      </c>
      <c r="V10" s="10"/>
      <c r="W10" s="10"/>
      <c r="X10" s="10"/>
      <c r="Y10" s="9"/>
      <c r="Z10" s="10"/>
    </row>
    <row r="11" spans="1:26" x14ac:dyDescent="0.25">
      <c r="A11" s="17"/>
      <c r="B11" s="18"/>
      <c r="C11" s="15" t="s">
        <v>26</v>
      </c>
      <c r="D11" s="15"/>
      <c r="E11" s="15"/>
      <c r="F11" s="15"/>
      <c r="G11" s="15"/>
      <c r="H11" s="15"/>
      <c r="I11" s="15"/>
      <c r="J11" s="16"/>
      <c r="K11" s="9"/>
      <c r="V11" s="10"/>
      <c r="W11" s="10"/>
      <c r="X11" s="10"/>
      <c r="Y11" s="9"/>
      <c r="Z11" s="10"/>
    </row>
    <row r="12" spans="1:26" x14ac:dyDescent="0.25">
      <c r="A12" s="17"/>
      <c r="B12" s="18"/>
      <c r="C12" s="15"/>
      <c r="D12" s="15"/>
      <c r="E12" s="15"/>
      <c r="F12" s="15"/>
      <c r="G12" s="15"/>
      <c r="H12" s="15"/>
      <c r="I12" s="15"/>
      <c r="J12" s="16"/>
      <c r="K12" s="9"/>
      <c r="M12" s="8" t="s">
        <v>32</v>
      </c>
      <c r="V12" s="10"/>
      <c r="W12" s="10"/>
      <c r="X12" s="10"/>
      <c r="Y12" s="9"/>
      <c r="Z12" s="10"/>
    </row>
    <row r="13" spans="1:26" x14ac:dyDescent="0.25">
      <c r="A13" s="17"/>
      <c r="B13" s="18"/>
      <c r="C13" s="34" t="s">
        <v>29</v>
      </c>
      <c r="D13" s="35"/>
      <c r="E13" s="35"/>
      <c r="F13" s="35"/>
      <c r="G13" s="35"/>
      <c r="H13" s="35"/>
      <c r="I13" s="27"/>
      <c r="J13" s="16"/>
      <c r="K13" s="9"/>
      <c r="V13" s="10"/>
      <c r="W13" s="10"/>
      <c r="X13" s="10"/>
      <c r="Y13" s="9"/>
      <c r="Z13" s="10"/>
    </row>
    <row r="14" spans="1:26" x14ac:dyDescent="0.25">
      <c r="A14" s="17"/>
      <c r="B14" s="18"/>
      <c r="C14" s="36"/>
      <c r="D14" s="37" t="s">
        <v>30</v>
      </c>
      <c r="E14" s="38"/>
      <c r="F14" s="39"/>
      <c r="G14" s="38" t="s">
        <v>31</v>
      </c>
      <c r="H14" s="38"/>
      <c r="I14" s="39"/>
      <c r="J14" s="16"/>
      <c r="K14" s="9"/>
      <c r="V14" s="10"/>
      <c r="W14" s="10"/>
      <c r="X14" s="10"/>
      <c r="Y14" s="9"/>
      <c r="Z14" s="10"/>
    </row>
    <row r="15" spans="1:26" x14ac:dyDescent="0.25">
      <c r="A15" s="21"/>
      <c r="B15" s="15"/>
      <c r="C15" s="40"/>
      <c r="D15" s="41" t="s">
        <v>33</v>
      </c>
      <c r="E15" s="42" t="s">
        <v>34</v>
      </c>
      <c r="F15" s="43" t="s">
        <v>35</v>
      </c>
      <c r="G15" s="44" t="s">
        <v>33</v>
      </c>
      <c r="H15" s="44" t="s">
        <v>34</v>
      </c>
      <c r="I15" s="45" t="s">
        <v>35</v>
      </c>
      <c r="J15" s="16"/>
      <c r="K15" s="9"/>
      <c r="V15" s="10"/>
      <c r="W15" s="10"/>
      <c r="X15" s="10"/>
      <c r="Y15" s="9"/>
      <c r="Z15" s="10"/>
    </row>
    <row r="16" spans="1:26" x14ac:dyDescent="0.25">
      <c r="A16" s="21"/>
      <c r="B16" s="15"/>
      <c r="C16" s="46" t="s">
        <v>36</v>
      </c>
      <c r="D16" s="47">
        <v>2</v>
      </c>
      <c r="E16" s="48">
        <v>10</v>
      </c>
      <c r="F16" s="49">
        <v>1000</v>
      </c>
      <c r="G16" s="48">
        <v>1</v>
      </c>
      <c r="H16" s="48">
        <v>12</v>
      </c>
      <c r="I16" s="49">
        <v>1000</v>
      </c>
      <c r="J16" s="16"/>
      <c r="K16" s="9"/>
      <c r="V16" s="10"/>
      <c r="W16" s="10"/>
      <c r="X16" s="10"/>
      <c r="Y16" s="9"/>
      <c r="Z16" s="10"/>
    </row>
    <row r="17" spans="1:26" x14ac:dyDescent="0.25">
      <c r="A17" s="21"/>
      <c r="B17" s="15"/>
      <c r="C17" s="46" t="s">
        <v>37</v>
      </c>
      <c r="D17" s="41">
        <v>3</v>
      </c>
      <c r="E17" s="42">
        <v>10</v>
      </c>
      <c r="F17" s="50">
        <v>1000</v>
      </c>
      <c r="G17" s="42">
        <v>2</v>
      </c>
      <c r="H17" s="42">
        <v>13</v>
      </c>
      <c r="I17" s="50">
        <v>1000</v>
      </c>
      <c r="J17" s="16"/>
      <c r="K17" s="9"/>
      <c r="V17" s="10"/>
      <c r="W17" s="10"/>
      <c r="X17" s="10"/>
      <c r="Y17" s="9"/>
      <c r="Z17" s="10"/>
    </row>
    <row r="18" spans="1:26" x14ac:dyDescent="0.25">
      <c r="A18" s="14" t="s">
        <v>7</v>
      </c>
      <c r="B18" s="15"/>
      <c r="C18" s="51" t="s">
        <v>38</v>
      </c>
      <c r="D18" s="41">
        <f>SUM(D16:D17)</f>
        <v>5</v>
      </c>
      <c r="E18" s="42">
        <f t="shared" ref="E18:I18" si="0">SUM(E16:E17)</f>
        <v>20</v>
      </c>
      <c r="F18" s="43">
        <f t="shared" si="0"/>
        <v>2000</v>
      </c>
      <c r="G18" s="42">
        <f t="shared" si="0"/>
        <v>3</v>
      </c>
      <c r="H18" s="42">
        <f t="shared" si="0"/>
        <v>25</v>
      </c>
      <c r="I18" s="43">
        <f t="shared" si="0"/>
        <v>2000</v>
      </c>
      <c r="J18" s="16"/>
      <c r="K18" s="9"/>
      <c r="M18" s="8" t="s">
        <v>40</v>
      </c>
      <c r="V18" s="10"/>
      <c r="W18" s="10"/>
      <c r="X18" s="10"/>
      <c r="Y18" s="9"/>
      <c r="Z18" s="10"/>
    </row>
    <row r="19" spans="1:26" ht="15" customHeight="1" x14ac:dyDescent="0.25">
      <c r="A19" s="21"/>
      <c r="B19" s="15"/>
      <c r="C19" s="15"/>
      <c r="D19" s="15"/>
      <c r="E19" s="15"/>
      <c r="F19" s="15"/>
      <c r="G19" s="15"/>
      <c r="H19" s="15"/>
      <c r="I19" s="15"/>
      <c r="J19" s="16"/>
      <c r="K19" s="9"/>
      <c r="M19" s="8" t="s">
        <v>43</v>
      </c>
      <c r="V19" s="10"/>
      <c r="W19" s="10"/>
      <c r="X19" s="10"/>
      <c r="Y19" s="9"/>
      <c r="Z19" s="10"/>
    </row>
    <row r="20" spans="1:26" x14ac:dyDescent="0.25">
      <c r="A20" s="21"/>
      <c r="B20" s="15"/>
      <c r="C20" s="52" t="s">
        <v>39</v>
      </c>
      <c r="D20" s="15"/>
      <c r="E20" s="15"/>
      <c r="F20" s="15"/>
      <c r="G20" s="15"/>
      <c r="H20" s="15"/>
      <c r="I20" s="15"/>
      <c r="J20" s="16"/>
      <c r="K20" s="9"/>
      <c r="S20" s="10"/>
      <c r="T20" s="10"/>
      <c r="U20" s="10"/>
      <c r="V20" s="10"/>
      <c r="W20" s="10"/>
      <c r="X20" s="10"/>
      <c r="Y20" s="9"/>
      <c r="Z20" s="10"/>
    </row>
    <row r="21" spans="1:26" x14ac:dyDescent="0.25">
      <c r="A21" s="21"/>
      <c r="B21" s="15"/>
      <c r="C21" s="25" t="s">
        <v>41</v>
      </c>
      <c r="D21" s="53" t="s">
        <v>42</v>
      </c>
      <c r="E21" s="15"/>
      <c r="F21" s="15"/>
      <c r="G21" s="15"/>
      <c r="H21" s="15"/>
      <c r="I21" s="15"/>
      <c r="J21" s="16"/>
      <c r="K21" s="9"/>
      <c r="S21" s="10"/>
      <c r="T21" s="10"/>
      <c r="U21" s="10"/>
      <c r="V21" s="10"/>
      <c r="W21" s="10"/>
      <c r="X21" s="10"/>
      <c r="Y21" s="9"/>
      <c r="Z21" s="10"/>
    </row>
    <row r="22" spans="1:26" x14ac:dyDescent="0.25">
      <c r="A22" s="21"/>
      <c r="B22" s="15"/>
      <c r="C22" s="54">
        <v>0.2</v>
      </c>
      <c r="D22" s="43">
        <v>0.3</v>
      </c>
      <c r="E22" s="15"/>
      <c r="F22" s="15"/>
      <c r="G22" s="15"/>
      <c r="H22" s="15"/>
      <c r="I22" s="15"/>
      <c r="J22" s="16"/>
      <c r="K22" s="9"/>
      <c r="S22" s="10"/>
      <c r="T22" s="10"/>
      <c r="U22" s="10"/>
      <c r="V22" s="10"/>
      <c r="W22" s="10"/>
      <c r="X22" s="10"/>
      <c r="Y22" s="9"/>
      <c r="Z22" s="10"/>
    </row>
    <row r="23" spans="1:26" ht="15" customHeight="1" x14ac:dyDescent="0.25">
      <c r="A23" s="21"/>
      <c r="B23" s="15"/>
      <c r="C23" s="15"/>
      <c r="D23" s="15"/>
      <c r="E23" s="15"/>
      <c r="F23" s="15"/>
      <c r="G23" s="15"/>
      <c r="H23" s="15"/>
      <c r="I23" s="15"/>
      <c r="J23" s="16"/>
      <c r="K23" s="9"/>
      <c r="S23" s="10"/>
      <c r="T23" s="10"/>
      <c r="U23" s="10"/>
      <c r="V23" s="10"/>
      <c r="W23" s="10"/>
      <c r="X23" s="10"/>
      <c r="Y23" s="9"/>
      <c r="Z23" s="10"/>
    </row>
    <row r="24" spans="1:26" ht="15" customHeight="1" x14ac:dyDescent="0.25">
      <c r="A24" s="21"/>
      <c r="B24" s="15" t="s">
        <v>17</v>
      </c>
      <c r="C24" s="15" t="s">
        <v>44</v>
      </c>
      <c r="D24" s="15"/>
      <c r="E24" s="15"/>
      <c r="F24" s="15"/>
      <c r="G24" s="15"/>
      <c r="H24" s="15"/>
      <c r="I24" s="15"/>
      <c r="J24" s="16"/>
      <c r="K24" s="9"/>
      <c r="S24" s="10"/>
      <c r="T24" s="10"/>
      <c r="U24" s="10"/>
      <c r="V24" s="10"/>
      <c r="W24" s="10"/>
      <c r="X24" s="10"/>
      <c r="Y24" s="9"/>
      <c r="Z24" s="10"/>
    </row>
    <row r="25" spans="1:26" ht="15" customHeight="1" x14ac:dyDescent="0.25">
      <c r="A25" s="21"/>
      <c r="B25" s="15"/>
      <c r="C25" s="15"/>
      <c r="D25" s="15"/>
      <c r="E25" s="15"/>
      <c r="F25" s="15"/>
      <c r="G25" s="15"/>
      <c r="H25" s="15"/>
      <c r="I25" s="15"/>
      <c r="J25" s="16"/>
      <c r="K25" s="9"/>
      <c r="M25" s="8" t="s">
        <v>47</v>
      </c>
      <c r="S25" s="10"/>
      <c r="T25" s="10"/>
      <c r="U25" s="10"/>
      <c r="V25" s="10"/>
      <c r="W25" s="10"/>
      <c r="X25" s="10"/>
      <c r="Y25" s="9"/>
      <c r="Z25" s="10"/>
    </row>
    <row r="26" spans="1:26" ht="15" customHeight="1" x14ac:dyDescent="0.25">
      <c r="A26" s="21"/>
      <c r="B26" s="15" t="s">
        <v>45</v>
      </c>
      <c r="C26" s="15" t="s">
        <v>46</v>
      </c>
      <c r="D26" s="15"/>
      <c r="E26" s="15"/>
      <c r="F26" s="15"/>
      <c r="G26" s="15"/>
      <c r="H26" s="15"/>
      <c r="I26" s="15"/>
      <c r="J26" s="16"/>
      <c r="K26" s="9"/>
      <c r="M26" s="33"/>
      <c r="S26" s="10"/>
      <c r="T26" s="10"/>
      <c r="U26" s="10"/>
      <c r="V26" s="10"/>
      <c r="W26" s="10"/>
      <c r="X26" s="10"/>
      <c r="Y26" s="9"/>
      <c r="Z26" s="10"/>
    </row>
    <row r="27" spans="1:26" ht="15" customHeight="1" x14ac:dyDescent="0.25">
      <c r="A27" s="21"/>
      <c r="B27" s="15"/>
      <c r="C27" s="15"/>
      <c r="D27" s="15"/>
      <c r="E27" s="15"/>
      <c r="F27" s="15"/>
      <c r="G27" s="15"/>
      <c r="H27" s="15"/>
      <c r="I27" s="15"/>
      <c r="J27" s="16"/>
      <c r="K27" s="9"/>
      <c r="S27" s="10"/>
      <c r="T27" s="10"/>
      <c r="U27" s="10"/>
      <c r="V27" s="10"/>
      <c r="W27" s="10"/>
      <c r="X27" s="10"/>
      <c r="Y27" s="9"/>
      <c r="Z27" s="10"/>
    </row>
    <row r="28" spans="1:26" ht="15" customHeight="1" x14ac:dyDescent="0.25">
      <c r="A28" s="21"/>
      <c r="B28" s="15" t="s">
        <v>48</v>
      </c>
      <c r="C28" s="15" t="s">
        <v>49</v>
      </c>
      <c r="D28" s="15"/>
      <c r="E28" s="15"/>
      <c r="F28" s="15"/>
      <c r="G28" s="15"/>
      <c r="H28" s="15"/>
      <c r="I28" s="15"/>
      <c r="J28" s="16"/>
      <c r="K28" s="9"/>
      <c r="L28" s="8" t="s">
        <v>45</v>
      </c>
      <c r="M28" s="8" t="s">
        <v>51</v>
      </c>
      <c r="S28" s="10"/>
      <c r="T28" s="10"/>
      <c r="U28" s="10"/>
      <c r="V28" s="10"/>
      <c r="W28" s="10"/>
      <c r="X28" s="10"/>
      <c r="Y28" s="9"/>
      <c r="Z28" s="10"/>
    </row>
    <row r="29" spans="1:26" ht="15.75" thickBot="1" x14ac:dyDescent="0.3">
      <c r="A29" s="26"/>
      <c r="B29" s="22"/>
      <c r="C29" s="22" t="s">
        <v>50</v>
      </c>
      <c r="D29" s="22"/>
      <c r="E29" s="22"/>
      <c r="F29" s="22"/>
      <c r="G29" s="22"/>
      <c r="H29" s="22"/>
      <c r="I29" s="22"/>
      <c r="J29" s="23"/>
      <c r="K29" s="9"/>
      <c r="M29" s="8" t="s">
        <v>52</v>
      </c>
      <c r="S29" s="10"/>
      <c r="T29" s="10"/>
      <c r="U29" s="10"/>
      <c r="V29" s="10"/>
      <c r="W29" s="10"/>
      <c r="X29" s="10"/>
      <c r="Y29" s="9"/>
      <c r="Z29" s="10"/>
    </row>
    <row r="30" spans="1:26" x14ac:dyDescent="0.25">
      <c r="K30" s="9"/>
      <c r="M30" s="8" t="s">
        <v>53</v>
      </c>
      <c r="S30" s="10"/>
      <c r="T30" s="10"/>
      <c r="U30" s="10"/>
      <c r="V30" s="10"/>
      <c r="W30" s="10"/>
      <c r="X30" s="10"/>
      <c r="Y30" s="9"/>
      <c r="Z30" s="10"/>
    </row>
    <row r="31" spans="1:26" x14ac:dyDescent="0.25">
      <c r="K31" s="9"/>
      <c r="M31" s="8" t="s">
        <v>54</v>
      </c>
      <c r="S31" s="10"/>
      <c r="T31" s="10"/>
      <c r="U31" s="10"/>
      <c r="V31" s="10"/>
      <c r="W31" s="10"/>
      <c r="X31" s="10"/>
      <c r="Y31" s="9"/>
      <c r="Z31" s="10"/>
    </row>
    <row r="32" spans="1:26" x14ac:dyDescent="0.25">
      <c r="K32" s="9"/>
      <c r="M32" s="8" t="s">
        <v>55</v>
      </c>
      <c r="S32" s="10"/>
      <c r="T32" s="10"/>
      <c r="U32" s="10"/>
      <c r="V32" s="10"/>
      <c r="W32" s="10"/>
      <c r="X32" s="10"/>
      <c r="Y32" s="9"/>
      <c r="Z32" s="10"/>
    </row>
    <row r="33" spans="1:26" x14ac:dyDescent="0.25">
      <c r="K33" s="9"/>
      <c r="M33" s="8" t="s">
        <v>56</v>
      </c>
      <c r="S33" s="10"/>
      <c r="T33" s="10"/>
      <c r="U33" s="10"/>
      <c r="V33" s="10"/>
      <c r="W33" s="10"/>
      <c r="X33" s="10"/>
      <c r="Y33" s="9"/>
      <c r="Z33" s="10"/>
    </row>
    <row r="34" spans="1:26" x14ac:dyDescent="0.25">
      <c r="K34" s="9"/>
      <c r="S34" s="10"/>
      <c r="T34" s="10"/>
      <c r="U34" s="10"/>
      <c r="V34" s="10"/>
      <c r="W34" s="10"/>
      <c r="X34" s="10"/>
      <c r="Y34" s="9"/>
      <c r="Z34" s="10"/>
    </row>
    <row r="35" spans="1:26" x14ac:dyDescent="0.25">
      <c r="K35" s="9"/>
      <c r="L35" s="8" t="s">
        <v>48</v>
      </c>
      <c r="M35" s="8" t="s">
        <v>57</v>
      </c>
      <c r="S35" s="10"/>
      <c r="T35" s="10"/>
      <c r="U35" s="10"/>
      <c r="V35" s="10"/>
      <c r="W35" s="10"/>
      <c r="X35" s="10"/>
      <c r="Y35" s="9"/>
      <c r="Z35" s="10"/>
    </row>
    <row r="36" spans="1:26" x14ac:dyDescent="0.25">
      <c r="K36" s="9"/>
      <c r="M36" s="8" t="s">
        <v>58</v>
      </c>
      <c r="S36" s="10"/>
      <c r="T36" s="10"/>
      <c r="U36" s="10"/>
      <c r="V36" s="10"/>
      <c r="W36" s="10"/>
      <c r="X36" s="10"/>
      <c r="Y36" s="9"/>
      <c r="Z36" s="10"/>
    </row>
    <row r="37" spans="1:26" x14ac:dyDescent="0.25">
      <c r="K37" s="9"/>
      <c r="S37" s="10"/>
      <c r="T37" s="10"/>
      <c r="U37" s="10"/>
      <c r="V37" s="10"/>
      <c r="W37" s="10"/>
      <c r="X37" s="10"/>
      <c r="Y37" s="9"/>
      <c r="Z37" s="10"/>
    </row>
    <row r="38" spans="1:26" x14ac:dyDescent="0.25">
      <c r="K38" s="9"/>
      <c r="S38" s="10"/>
      <c r="T38" s="10"/>
      <c r="U38" s="10"/>
      <c r="V38" s="10"/>
      <c r="W38" s="10"/>
      <c r="X38" s="10"/>
      <c r="Y38" s="9"/>
      <c r="Z38" s="10"/>
    </row>
    <row r="39" spans="1:26" x14ac:dyDescent="0.25">
      <c r="A39" s="10"/>
      <c r="B39" s="10"/>
      <c r="K39" s="9"/>
      <c r="S39" s="10"/>
      <c r="T39" s="10"/>
      <c r="U39" s="10"/>
      <c r="V39" s="10"/>
      <c r="W39" s="10"/>
      <c r="X39" s="10"/>
      <c r="Y39" s="9"/>
      <c r="Z39" s="10"/>
    </row>
    <row r="40" spans="1:26" x14ac:dyDescent="0.25">
      <c r="K40" s="9"/>
      <c r="S40" s="10"/>
      <c r="T40" s="10"/>
      <c r="U40" s="10"/>
      <c r="V40" s="10"/>
      <c r="W40" s="10"/>
      <c r="X40" s="10"/>
      <c r="Y40" s="9"/>
      <c r="Z40" s="10"/>
    </row>
    <row r="41" spans="1:26" x14ac:dyDescent="0.25">
      <c r="K41" s="9"/>
      <c r="Z41" s="10"/>
    </row>
    <row r="42" spans="1:26" x14ac:dyDescent="0.25">
      <c r="K42" s="9"/>
      <c r="Z42" s="10"/>
    </row>
    <row r="43" spans="1:26" x14ac:dyDescent="0.25">
      <c r="K43" s="9"/>
      <c r="S43" s="10"/>
      <c r="T43" s="10"/>
      <c r="U43" s="10"/>
      <c r="V43" s="10"/>
      <c r="W43" s="10"/>
      <c r="X43" s="10"/>
      <c r="Y43" s="9"/>
      <c r="Z43" s="10"/>
    </row>
    <row r="44" spans="1:26" x14ac:dyDescent="0.25">
      <c r="K44" s="9"/>
      <c r="S44" s="10"/>
      <c r="T44" s="10"/>
      <c r="U44" s="10"/>
      <c r="V44" s="10"/>
      <c r="W44" s="10"/>
      <c r="X44" s="10"/>
      <c r="Y44" s="9"/>
      <c r="Z44" s="10"/>
    </row>
    <row r="45" spans="1:26" x14ac:dyDescent="0.25">
      <c r="K45" s="9"/>
      <c r="S45" s="10"/>
      <c r="T45" s="10"/>
      <c r="U45" s="10"/>
      <c r="V45" s="10"/>
      <c r="W45" s="10"/>
      <c r="X45" s="10"/>
      <c r="Y45" s="9"/>
      <c r="Z45" s="10"/>
    </row>
    <row r="46" spans="1:26" x14ac:dyDescent="0.25">
      <c r="K46" s="9"/>
      <c r="S46" s="10"/>
      <c r="T46" s="10"/>
      <c r="U46" s="10"/>
      <c r="V46" s="10"/>
      <c r="W46" s="10"/>
      <c r="X46" s="10"/>
      <c r="Y46" s="9"/>
      <c r="Z46" s="10"/>
    </row>
    <row r="47" spans="1:26" x14ac:dyDescent="0.25">
      <c r="K47" s="9"/>
      <c r="S47" s="10"/>
      <c r="T47" s="10"/>
      <c r="U47" s="10"/>
      <c r="V47" s="10"/>
      <c r="W47" s="10"/>
      <c r="X47" s="10"/>
      <c r="Y47" s="9"/>
      <c r="Z47" s="10"/>
    </row>
    <row r="48" spans="1:26" x14ac:dyDescent="0.25">
      <c r="K48" s="9"/>
      <c r="S48" s="10"/>
      <c r="T48" s="10"/>
      <c r="U48" s="10"/>
      <c r="V48" s="10"/>
      <c r="W48" s="10"/>
      <c r="X48" s="10"/>
      <c r="Y48" s="9"/>
      <c r="Z48" s="10"/>
    </row>
    <row r="49" spans="11:26" x14ac:dyDescent="0.25">
      <c r="K49" s="9"/>
      <c r="S49" s="10"/>
      <c r="T49" s="10"/>
      <c r="U49" s="10"/>
      <c r="V49" s="10"/>
      <c r="W49" s="10"/>
      <c r="X49" s="10"/>
      <c r="Y49" s="9"/>
      <c r="Z49" s="10"/>
    </row>
  </sheetData>
  <sheetProtection algorithmName="SHA-512" hashValue="G+Rqk1GhCAxGJbhVg43t+XvpcO3VRsaHYOpgLw7gwIXBz3K8ACJov/6a9Db9A7Lc40Ps4Npl+O51fFP50qDWmg==" saltValue="9moDSK776VhPj83JFMvpZQ==" spinCount="100000" sheet="1" objects="1" scenarios="1" formatCells="0" formatColumns="0" formatRows="0"/>
  <mergeCells count="1">
    <mergeCell ref="I1:J1"/>
  </mergeCells>
  <hyperlinks>
    <hyperlink ref="I1" location="TOC!A1" display="Return to TOC" xr:uid="{FE667B8D-7438-4E60-9515-68D1268EBECE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TOC</vt:lpstr>
      <vt:lpstr>W-Couret-Venter1</vt:lpstr>
      <vt:lpstr>W-Couret-Venter2</vt:lpstr>
      <vt:lpstr>W-Couret-Venter3</vt:lpstr>
      <vt:lpstr>W-Couret-Venter4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2022-01-17T21:02:42Z</dcterms:modified>
</cp:coreProperties>
</file>