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23255A35-6F94-48A5-9E9D-A6905A40537B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Fisher-AggExcess1" sheetId="10" r:id="rId2"/>
    <sheet name="W-Fisher-AggExcess2" sheetId="11" r:id="rId3"/>
    <sheet name="W-Fisher-AggExcess3" sheetId="12" r:id="rId4"/>
    <sheet name="W-Fisher-AggExcess4" sheetId="13" r:id="rId5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3" l="1"/>
  <c r="M38" i="13" s="1"/>
  <c r="N38" i="13" s="1"/>
  <c r="O38" i="13" s="1"/>
  <c r="L37" i="13"/>
  <c r="M37" i="13" s="1"/>
  <c r="N37" i="13" s="1"/>
  <c r="O37" i="13" s="1"/>
  <c r="L36" i="13"/>
  <c r="M36" i="13" s="1"/>
  <c r="N36" i="13" s="1"/>
  <c r="O36" i="13" s="1"/>
  <c r="L23" i="13"/>
  <c r="C6" i="13"/>
  <c r="M13" i="12"/>
  <c r="B13" i="12"/>
  <c r="C6" i="12" s="1"/>
  <c r="M12" i="12"/>
  <c r="M11" i="12"/>
  <c r="C5" i="12"/>
  <c r="O15" i="11"/>
  <c r="N15" i="11"/>
  <c r="M15" i="11"/>
  <c r="L15" i="11"/>
  <c r="O14" i="11"/>
  <c r="N14" i="11"/>
  <c r="M14" i="11"/>
  <c r="L14" i="11"/>
  <c r="O13" i="11"/>
  <c r="N13" i="11"/>
  <c r="M13" i="11"/>
  <c r="L13" i="11"/>
  <c r="O12" i="11"/>
  <c r="N12" i="11"/>
  <c r="M12" i="11"/>
  <c r="L12" i="11"/>
  <c r="R11" i="11"/>
  <c r="Q11" i="11"/>
  <c r="P11" i="11"/>
  <c r="O11" i="11"/>
  <c r="N11" i="11"/>
  <c r="M11" i="11"/>
  <c r="L11" i="11"/>
  <c r="O15" i="10"/>
  <c r="N15" i="10"/>
  <c r="M15" i="10"/>
  <c r="L15" i="10"/>
  <c r="O14" i="10"/>
  <c r="N14" i="10"/>
  <c r="M14" i="10"/>
  <c r="L14" i="10"/>
  <c r="O13" i="10"/>
  <c r="N13" i="10"/>
  <c r="M13" i="10"/>
  <c r="L13" i="10"/>
  <c r="O12" i="10"/>
  <c r="N12" i="10"/>
  <c r="M12" i="10"/>
  <c r="L12" i="10"/>
  <c r="R11" i="10"/>
  <c r="Q11" i="10"/>
  <c r="P11" i="10"/>
  <c r="O11" i="10"/>
  <c r="N11" i="10"/>
  <c r="M11" i="10"/>
  <c r="L11" i="10"/>
  <c r="N11" i="12" l="1"/>
  <c r="N12" i="12"/>
  <c r="N34" i="12" s="1"/>
  <c r="M24" i="12"/>
  <c r="N33" i="12"/>
  <c r="O33" i="12" s="1"/>
  <c r="M28" i="12"/>
  <c r="O34" i="12"/>
  <c r="M19" i="12"/>
  <c r="R28" i="12"/>
  <c r="M20" i="12"/>
  <c r="N13" i="12"/>
  <c r="N35" i="12" s="1"/>
  <c r="O35" i="12" s="1"/>
  <c r="P12" i="11"/>
  <c r="R12" i="11" s="1"/>
  <c r="P12" i="10"/>
  <c r="R12" i="10" s="1"/>
  <c r="P13" i="10" s="1"/>
  <c r="Q13" i="10" s="1"/>
  <c r="Q12" i="11" l="1"/>
  <c r="P13" i="11"/>
  <c r="Q13" i="11" s="1"/>
  <c r="R13" i="10"/>
  <c r="Q12" i="10"/>
  <c r="R13" i="11" l="1"/>
  <c r="P14" i="11"/>
  <c r="Q14" i="11" s="1"/>
  <c r="P14" i="10"/>
  <c r="Q14" i="10" s="1"/>
  <c r="R14" i="11" l="1"/>
  <c r="P15" i="11" s="1"/>
  <c r="Q15" i="11" s="1"/>
  <c r="R14" i="10"/>
  <c r="R15" i="11" l="1"/>
  <c r="P15" i="10"/>
  <c r="Q15" i="10" s="1"/>
  <c r="R15" i="10"/>
</calcChain>
</file>

<file path=xl/sharedStrings.xml><?xml version="1.0" encoding="utf-8"?>
<sst xmlns="http://schemas.openxmlformats.org/spreadsheetml/2006/main" count="185" uniqueCount="99">
  <si>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</si>
  <si>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</si>
  <si>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</si>
  <si>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</si>
  <si>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</si>
  <si>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</si>
  <si>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</si>
  <si>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</si>
  <si>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</si>
  <si>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</si>
  <si>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Problem Set 1 – Solutions</t>
  </si>
  <si>
    <t>Exam 8: Fisher – Aggregate Excess</t>
  </si>
  <si>
    <t>W-Fisher-AggExcess1</t>
  </si>
  <si>
    <t>Fisher.AggExcess</t>
  </si>
  <si>
    <t>Source text</t>
  </si>
  <si>
    <t>Calculate the amount paid by the insured and the insurer under a per-occurrence and aggregate deductible policy.</t>
  </si>
  <si>
    <t xml:space="preserve">Each claim under the per-occurrence deductible is covered entirely by the insured unless their cumulative deductible payments reaches the </t>
  </si>
  <si>
    <t xml:space="preserve">aggregate limit. Each claim over the per-occurrence deductible contributes the per-occurrence limit to the cumulative deductible until the </t>
  </si>
  <si>
    <t>A Commercial General Liability policy has a per-occurrence deductible and an aggregate deductible of:</t>
  </si>
  <si>
    <t>aggregate deductible limit is reached.</t>
  </si>
  <si>
    <t>Per-occurrence deductible</t>
  </si>
  <si>
    <t>Aggregate deductible</t>
  </si>
  <si>
    <r>
      <t xml:space="preserve">We're given the </t>
    </r>
    <r>
      <rPr>
        <u/>
        <sz val="11"/>
        <color theme="1"/>
        <rFont val="Calibri"/>
        <family val="2"/>
        <scheme val="minor"/>
      </rPr>
      <t>ground-up losses for claims in excess of the per-occurrence limit</t>
    </r>
    <r>
      <rPr>
        <sz val="11"/>
        <color theme="1"/>
        <rFont val="Calibri"/>
        <family val="2"/>
        <scheme val="minor"/>
      </rPr>
      <t xml:space="preserve">. To solve the problem, figure out the applicable deductible </t>
    </r>
  </si>
  <si>
    <t>for each quarter. The insurance payment is the difference between the total claims and the deductible.</t>
  </si>
  <si>
    <t>Calculate the insurance payments and the insured's cumulative deductible payment for each quarter.</t>
  </si>
  <si>
    <t>Applying this we get</t>
  </si>
  <si>
    <t>Date</t>
  </si>
  <si>
    <t>Dollars of loss on claims that are each less than $115,000
(1)</t>
  </si>
  <si>
    <t>Number of claims over $115,000
(2)</t>
  </si>
  <si>
    <t>Ground up loss dollars on claims over $115,000
(3)</t>
  </si>
  <si>
    <t>Deductible
(4)</t>
  </si>
  <si>
    <t>Insurance payment
(5)</t>
  </si>
  <si>
    <t>Cumulative Deductible
(6)</t>
  </si>
  <si>
    <t>Q1</t>
  </si>
  <si>
    <t>?</t>
  </si>
  <si>
    <t>Q2</t>
  </si>
  <si>
    <t>Q3</t>
  </si>
  <si>
    <t>Q4</t>
  </si>
  <si>
    <t>(4) = min{ (1) + (2) * [Per-occurrence limit], [Aggregate limit] - Prior row (6) }</t>
  </si>
  <si>
    <t>(5) = (1) + (3) - (4)</t>
  </si>
  <si>
    <r>
      <t>Note</t>
    </r>
    <r>
      <rPr>
        <b/>
        <sz val="11"/>
        <color theme="1"/>
        <rFont val="Calibri"/>
        <family val="2"/>
        <scheme val="minor"/>
      </rPr>
      <t>:</t>
    </r>
  </si>
  <si>
    <t>A potential twist is being given aggregate losses in excess of the per-occurrence deductible in column (3) above.</t>
  </si>
  <si>
    <t xml:space="preserve">aggregate deductible. Each claim over the per-occurrence deductible contributes the per-occurrence limit to the cumulative deductible until the </t>
  </si>
  <si>
    <t>aggregate deductible is reached.</t>
  </si>
  <si>
    <r>
      <t xml:space="preserve">We're given excess losses for claims </t>
    </r>
    <r>
      <rPr>
        <u/>
        <sz val="11"/>
        <color theme="1"/>
        <rFont val="Calibri"/>
        <family val="2"/>
        <scheme val="minor"/>
      </rPr>
      <t>over</t>
    </r>
    <r>
      <rPr>
        <sz val="11"/>
        <color theme="1"/>
        <rFont val="Calibri"/>
        <family val="2"/>
        <scheme val="minor"/>
      </rPr>
      <t xml:space="preserve"> the per-occurrence limit, i.e. we need to add the per-occurrence deductible back in to get the ground up loss. </t>
    </r>
  </si>
  <si>
    <t>Now figure out the applicable deductible in each quarter. The insurance payment is the difference between the total claims and the deductible.</t>
  </si>
  <si>
    <t>Dollars of loss on claims that are each less than $100,000
(1)</t>
  </si>
  <si>
    <t>Number of claims over $100,000
(2)</t>
  </si>
  <si>
    <t>Excess loss dollars on claims over $100,000
(3)</t>
  </si>
  <si>
    <t>(4) = min{ (1) + (2) * [Per-occurrence deductible], [Aggregate deductible] - Prior row (6) }</t>
  </si>
  <si>
    <t>(5) = (1) + (2) * [per-occurrence deductible] + (3) - (4)</t>
  </si>
  <si>
    <t>Calculate the amount paid by the insurer and insured (version 1)</t>
  </si>
  <si>
    <t>Calculate the amount paid by the insurer and insured (version 2)</t>
  </si>
  <si>
    <t>W-Fisher-AggExcess2</t>
  </si>
  <si>
    <t>Calculate the Table M charge and insurance charge from first principles given a uniform aggregate loss distribution.</t>
  </si>
  <si>
    <t>Although the problem can be solved using a Lee diagram, we'll solve it with what we know from first principles.</t>
  </si>
  <si>
    <t>By doing several problems like this you'll be able to apply the technique to any aggregate loss distribution the CAS may give you.</t>
  </si>
  <si>
    <t>Aggregate loss distibution</t>
  </si>
  <si>
    <t>Expected aggregate loss</t>
  </si>
  <si>
    <t>Insurance charge</t>
  </si>
  <si>
    <t>Calculate the Table M Charge and insurance charge for the following actual losses.</t>
  </si>
  <si>
    <t>Clearly, we need to form entry ratios. Remember, the (Table M) entry ratio is A / E, where A is the actual loss and E is the expected loss.</t>
  </si>
  <si>
    <t>A</t>
  </si>
  <si>
    <t>Table M charge</t>
  </si>
  <si>
    <t>Insurance Charge</t>
  </si>
  <si>
    <t>Entry Ratio</t>
  </si>
  <si>
    <t>Table M Charge:</t>
  </si>
  <si>
    <t>Alice: "Important detail: Let Y = A / E and let F be the cumulative distribution function of Y."</t>
  </si>
  <si>
    <t>Now we know the distribution for Y, we can write</t>
  </si>
  <si>
    <t>and so</t>
  </si>
  <si>
    <t>Using the same process with the remaining entry ratios results in the following completed table.</t>
  </si>
  <si>
    <t xml:space="preserve">Alice: "For those of you also reviewing the source, you'll see a similarity with Fisher's Chapter 3 Question 3. However, in the text (top p. 40) Fisher </t>
  </si>
  <si>
    <t xml:space="preserve">muddies the water by saying the insurance charge refers to an amount, not a ratio but then in Q3 asks the reader to find the ill-defined </t>
  </si>
  <si>
    <t>Table M insurance charge', which the solution shows is actually just the Table M Charge (i.e. a ratio), not the insurance charge."</t>
  </si>
  <si>
    <t>W-Fisher-AggExcess3</t>
  </si>
  <si>
    <t>Calculate the Table M insurance savings from first principles given an exponential aggregate loss distribution.</t>
  </si>
  <si>
    <r>
      <t xml:space="preserve">First we need the pdf and cdf for an exponential distribution with mean </t>
    </r>
    <r>
      <rPr>
        <sz val="11"/>
        <color theme="1"/>
        <rFont val="Calibri"/>
        <family val="2"/>
      </rPr>
      <t>ϴ</t>
    </r>
  </si>
  <si>
    <t>A ~ Exponential</t>
  </si>
  <si>
    <t>Aggregate loss distribution</t>
  </si>
  <si>
    <t>p.d.f.</t>
  </si>
  <si>
    <t>c.d.f</t>
  </si>
  <si>
    <t>Calculate the Table M Savings and insurance savings for the following actual losses.</t>
  </si>
  <si>
    <t>Next, we need the formula for the Table M Savings:</t>
  </si>
  <si>
    <t>Table M Savings</t>
  </si>
  <si>
    <t>Insurance Savings</t>
  </si>
  <si>
    <t xml:space="preserve">It's clear we're going to need to work with entry ratios instead of actual and expected losses. </t>
  </si>
  <si>
    <t>Remember, the entry ratio is just the actual loss divided by the expected loss.</t>
  </si>
  <si>
    <t>Form the new distribution:</t>
  </si>
  <si>
    <t>Alice: "This is a really important part - forming the correct distribution."</t>
  </si>
  <si>
    <t>We now need the p.d.f. and c.d.f. of the new distribution. To do this, it's helpful to recall the following relationship:</t>
  </si>
  <si>
    <t>Let</t>
  </si>
  <si>
    <t>where a is non-zero. Then the p.d.f. of Y is given by</t>
  </si>
  <si>
    <r>
      <t>Here 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(y) is the p.d.f. of Y and 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(x) is the p.d.f. of X.</t>
    </r>
  </si>
  <si>
    <t>This is an exponential distribution with mean 1 and so</t>
  </si>
  <si>
    <t xml:space="preserve">Plugging this into the formula for the Table M Savings gives: </t>
  </si>
  <si>
    <t>By carefully evaluating this integral, we can complete the table as follows:</t>
  </si>
  <si>
    <t>W-Fisher-AggExcess4</t>
  </si>
  <si>
    <t>Calculate the Table M savings and insurance savings</t>
  </si>
  <si>
    <t xml:space="preserve">Calculate the Table M charge and insurance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</si>
</sst>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5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2" borderId="3" xfId="0" applyFont="1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0" fontId="1" fillId="2" borderId="6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3" fontId="0" fillId="2" borderId="0" xfId="0" applyNumberFormat="1" applyFill="1" applyBorder="1" applyProtection="1"/>
    <xf numFmtId="3" fontId="0" fillId="2" borderId="7" xfId="0" applyNumberFormat="1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0" fillId="0" borderId="1" xfId="0" applyBorder="1" applyAlignment="1" applyProtection="1">
      <alignment horizontal="center"/>
      <protection locked="0"/>
    </xf>
    <xf numFmtId="3" fontId="0" fillId="2" borderId="6" xfId="0" applyNumberFormat="1" applyFill="1" applyBorder="1" applyProtection="1"/>
    <xf numFmtId="3" fontId="1" fillId="2" borderId="6" xfId="0" applyNumberFormat="1" applyFont="1" applyFill="1" applyBorder="1" applyProtection="1"/>
    <xf numFmtId="3" fontId="2" fillId="2" borderId="0" xfId="0" applyNumberFormat="1" applyFont="1" applyFill="1" applyBorder="1" applyProtection="1"/>
    <xf numFmtId="0" fontId="0" fillId="2" borderId="6" xfId="0" applyFill="1" applyBorder="1" applyProtection="1"/>
    <xf numFmtId="0" fontId="0" fillId="0" borderId="1" xfId="0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</xf>
    <xf numFmtId="0" fontId="0" fillId="2" borderId="8" xfId="0" applyFill="1" applyBorder="1" applyProtection="1"/>
    <xf numFmtId="0" fontId="0" fillId="6" borderId="20" xfId="0" applyFill="1" applyBorder="1" applyProtection="1">
      <protection locked="0"/>
    </xf>
    <xf numFmtId="0" fontId="0" fillId="6" borderId="22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14" xfId="0" applyFill="1" applyBorder="1" applyAlignment="1" applyProtection="1">
      <alignment horizontal="right"/>
      <protection locked="0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right"/>
      <protection locked="0"/>
    </xf>
    <xf numFmtId="0" fontId="0" fillId="6" borderId="16" xfId="0" applyFill="1" applyBorder="1" applyProtection="1">
      <protection locked="0"/>
    </xf>
    <xf numFmtId="0" fontId="0" fillId="6" borderId="17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6" borderId="14" xfId="0" applyFill="1" applyBorder="1" applyProtection="1">
      <protection locked="0"/>
    </xf>
    <xf numFmtId="0" fontId="13" fillId="0" borderId="0" xfId="0" applyFont="1" applyProtection="1">
      <protection locked="0"/>
    </xf>
    <xf numFmtId="165" fontId="0" fillId="0" borderId="0" xfId="0" applyNumberFormat="1" applyAlignment="1" applyProtection="1">
      <alignment horizontal="center"/>
      <protection locked="0"/>
    </xf>
    <xf numFmtId="166" fontId="9" fillId="4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Border="1" applyProtection="1"/>
    <xf numFmtId="0" fontId="0" fillId="2" borderId="12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3" fontId="0" fillId="2" borderId="8" xfId="0" applyNumberFormat="1" applyFill="1" applyBorder="1" applyProtection="1"/>
    <xf numFmtId="3" fontId="0" fillId="2" borderId="9" xfId="0" applyNumberFormat="1" applyFill="1" applyBorder="1" applyProtection="1"/>
    <xf numFmtId="0" fontId="0" fillId="6" borderId="12" xfId="0" applyFill="1" applyBorder="1" applyAlignment="1" applyProtection="1">
      <alignment horizontal="right"/>
      <protection locked="0"/>
    </xf>
    <xf numFmtId="0" fontId="0" fillId="6" borderId="2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3" fillId="0" borderId="0" xfId="0" quotePrefix="1" applyFont="1" applyProtection="1">
      <protection locked="0"/>
    </xf>
    <xf numFmtId="0" fontId="9" fillId="2" borderId="0" xfId="0" applyFont="1" applyFill="1" applyBorder="1" applyAlignment="1" applyProtection="1">
      <alignment horizontal="center"/>
    </xf>
    <xf numFmtId="3" fontId="9" fillId="2" borderId="0" xfId="0" applyNumberFormat="1" applyFont="1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20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3" fontId="0" fillId="2" borderId="10" xfId="0" applyNumberFormat="1" applyFill="1" applyBorder="1" applyProtection="1"/>
    <xf numFmtId="0" fontId="12" fillId="0" borderId="0" xfId="0" applyFont="1" applyProtection="1">
      <protection locked="0"/>
    </xf>
    <xf numFmtId="3" fontId="1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164" fontId="0" fillId="3" borderId="21" xfId="2" applyNumberFormat="1" applyFont="1" applyFill="1" applyBorder="1" applyAlignment="1" applyProtection="1">
      <alignment horizontal="center"/>
      <protection locked="0"/>
    </xf>
    <xf numFmtId="1" fontId="0" fillId="3" borderId="22" xfId="2" applyNumberFormat="1" applyFont="1" applyFill="1" applyBorder="1" applyAlignment="1" applyProtection="1">
      <alignment horizontal="center"/>
      <protection locked="0"/>
    </xf>
    <xf numFmtId="164" fontId="0" fillId="4" borderId="22" xfId="0" applyNumberFormat="1" applyFill="1" applyBorder="1" applyAlignment="1" applyProtection="1">
      <alignment horizontal="center"/>
      <protection locked="0"/>
    </xf>
    <xf numFmtId="164" fontId="0" fillId="4" borderId="21" xfId="0" applyNumberFormat="1" applyFill="1" applyBorder="1" applyAlignment="1" applyProtection="1">
      <alignment horizontal="center"/>
      <protection locked="0"/>
    </xf>
    <xf numFmtId="164" fontId="0" fillId="4" borderId="23" xfId="0" applyNumberForma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64" fontId="0" fillId="3" borderId="15" xfId="2" applyNumberFormat="1" applyFont="1" applyFill="1" applyBorder="1" applyAlignment="1" applyProtection="1">
      <alignment horizontal="center"/>
      <protection locked="0"/>
    </xf>
    <xf numFmtId="1" fontId="0" fillId="3" borderId="0" xfId="2" applyNumberFormat="1" applyFont="1" applyFill="1" applyBorder="1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164" fontId="0" fillId="4" borderId="15" xfId="0" applyNumberFormat="1" applyFill="1" applyBorder="1" applyAlignment="1" applyProtection="1">
      <alignment horizontal="center"/>
      <protection locked="0"/>
    </xf>
    <xf numFmtId="164" fontId="0" fillId="4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4" fontId="0" fillId="3" borderId="18" xfId="2" applyNumberFormat="1" applyFont="1" applyFill="1" applyBorder="1" applyAlignment="1" applyProtection="1">
      <alignment horizontal="center"/>
      <protection locked="0"/>
    </xf>
    <xf numFmtId="1" fontId="0" fillId="3" borderId="1" xfId="2" applyNumberFormat="1" applyFon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18" xfId="0" applyNumberFormat="1" applyFill="1" applyBorder="1" applyAlignment="1" applyProtection="1">
      <alignment horizontal="center"/>
      <protection locked="0"/>
    </xf>
    <xf numFmtId="164" fontId="0" fillId="4" borderId="19" xfId="0" applyNumberFormat="1" applyFill="1" applyBorder="1" applyAlignment="1" applyProtection="1">
      <alignment horizontal="center"/>
      <protection locked="0"/>
    </xf>
    <xf numFmtId="0" fontId="12" fillId="2" borderId="7" xfId="0" applyFont="1" applyFill="1" applyBorder="1" applyProtection="1"/>
    <xf numFmtId="3" fontId="12" fillId="2" borderId="7" xfId="0" applyNumberFormat="1" applyFont="1" applyFill="1" applyBorder="1" applyProtection="1"/>
    <xf numFmtId="6" fontId="0" fillId="2" borderId="0" xfId="0" applyNumberFormat="1" applyFill="1" applyBorder="1" applyProtection="1"/>
    <xf numFmtId="0" fontId="0" fillId="2" borderId="13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6" fontId="0" fillId="2" borderId="21" xfId="0" applyNumberFormat="1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6" fontId="0" fillId="2" borderId="15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6" fontId="0" fillId="2" borderId="18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12" fillId="2" borderId="10" xfId="0" applyFont="1" applyFill="1" applyBorder="1" applyProtection="1"/>
    <xf numFmtId="0" fontId="0" fillId="0" borderId="23" xfId="0" applyBorder="1" applyProtection="1">
      <protection locked="0"/>
    </xf>
    <xf numFmtId="0" fontId="0" fillId="6" borderId="0" xfId="0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9" xfId="0" applyBorder="1" applyProtection="1">
      <protection locked="0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36195</xdr:colOff>
      <xdr:row>5</xdr:row>
      <xdr:rowOff>10477</xdr:rowOff>
    </xdr:from>
    <xdr:ext cx="65921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47DAC3A-E117-47DE-94EB-4FF2CA113522}"/>
                </a:ext>
              </a:extLst>
            </xdr:cNvPr>
            <xdr:cNvSpPr txBox="1"/>
          </xdr:nvSpPr>
          <xdr:spPr>
            <a:xfrm>
              <a:off x="9084945" y="962977"/>
              <a:ext cx="6592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47DAC3A-E117-47DE-94EB-4FF2CA113522}"/>
                </a:ext>
              </a:extLst>
            </xdr:cNvPr>
            <xdr:cNvSpPr txBox="1"/>
          </xdr:nvSpPr>
          <xdr:spPr>
            <a:xfrm>
              <a:off x="9084945" y="962977"/>
              <a:ext cx="6592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=𝐸⋅𝜙(𝑟)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1066800</xdr:colOff>
      <xdr:row>14</xdr:row>
      <xdr:rowOff>29527</xdr:rowOff>
    </xdr:from>
    <xdr:ext cx="1468864" cy="4947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6FD5A9F-1567-42F3-A82F-E925612E760E}"/>
                </a:ext>
              </a:extLst>
            </xdr:cNvPr>
            <xdr:cNvSpPr txBox="1"/>
          </xdr:nvSpPr>
          <xdr:spPr>
            <a:xfrm>
              <a:off x="9744075" y="2696527"/>
              <a:ext cx="1468864" cy="494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nary>
                      <m:naryPr>
                        <m:limLoc m:val="undOvr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∞</m:t>
                        </m:r>
                      </m:sup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6FD5A9F-1567-42F3-A82F-E925612E760E}"/>
                </a:ext>
              </a:extLst>
            </xdr:cNvPr>
            <xdr:cNvSpPr txBox="1"/>
          </xdr:nvSpPr>
          <xdr:spPr>
            <a:xfrm>
              <a:off x="9744075" y="2696527"/>
              <a:ext cx="1468864" cy="494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𝜙(𝑟)= ∫1_𝑟^∞▒〖(𝑦−𝑟)"d" 𝐹(𝑦)〗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16</xdr:col>
      <xdr:colOff>234315</xdr:colOff>
      <xdr:row>20</xdr:row>
      <xdr:rowOff>96202</xdr:rowOff>
    </xdr:from>
    <xdr:ext cx="719812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DAFC119-4DB2-406A-8DA1-9BDDC94C19D8}"/>
                </a:ext>
              </a:extLst>
            </xdr:cNvPr>
            <xdr:cNvSpPr txBox="1"/>
          </xdr:nvSpPr>
          <xdr:spPr>
            <a:xfrm>
              <a:off x="11740515" y="3906202"/>
              <a:ext cx="719812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𝑦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DAFC119-4DB2-406A-8DA1-9BDDC94C19D8}"/>
                </a:ext>
              </a:extLst>
            </xdr:cNvPr>
            <xdr:cNvSpPr txBox="1"/>
          </xdr:nvSpPr>
          <xdr:spPr>
            <a:xfrm>
              <a:off x="11740515" y="3906202"/>
              <a:ext cx="719812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𝐹(𝑦)=  1/2 𝑦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17</xdr:col>
      <xdr:colOff>440055</xdr:colOff>
      <xdr:row>20</xdr:row>
      <xdr:rowOff>101917</xdr:rowOff>
    </xdr:from>
    <xdr:ext cx="876266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2CE0B2A-B57E-4C35-9C49-563F82E32AAF}"/>
                </a:ext>
              </a:extLst>
            </xdr:cNvPr>
            <xdr:cNvSpPr txBox="1"/>
          </xdr:nvSpPr>
          <xdr:spPr>
            <a:xfrm>
              <a:off x="12898755" y="3911917"/>
              <a:ext cx="876266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d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d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𝑦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2CE0B2A-B57E-4C35-9C49-563F82E32AAF}"/>
                </a:ext>
              </a:extLst>
            </xdr:cNvPr>
            <xdr:cNvSpPr txBox="1"/>
          </xdr:nvSpPr>
          <xdr:spPr>
            <a:xfrm>
              <a:off x="12898755" y="3911917"/>
              <a:ext cx="876266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"d" 𝐹(𝑦)=  1/2 "d" 𝑦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17145</xdr:colOff>
      <xdr:row>24</xdr:row>
      <xdr:rowOff>20002</xdr:rowOff>
    </xdr:from>
    <xdr:ext cx="2132635" cy="5102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ECE5348-81E9-4D84-9EFB-F78FC07DD585}"/>
                </a:ext>
              </a:extLst>
            </xdr:cNvPr>
            <xdr:cNvSpPr txBox="1"/>
          </xdr:nvSpPr>
          <xdr:spPr>
            <a:xfrm>
              <a:off x="8713470" y="4592002"/>
              <a:ext cx="2132635" cy="510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0.8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limLoc m:val="undOvr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.8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−0.8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=0.36</m:t>
                        </m:r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ECE5348-81E9-4D84-9EFB-F78FC07DD585}"/>
                </a:ext>
              </a:extLst>
            </xdr:cNvPr>
            <xdr:cNvSpPr txBox="1"/>
          </xdr:nvSpPr>
          <xdr:spPr>
            <a:xfrm>
              <a:off x="8713470" y="4592002"/>
              <a:ext cx="2132635" cy="510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𝜙(0.8)=∫1_0.8^2▒〖(𝑦−0.8)⋅1/2 "d" 𝑦=0.36〗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16</xdr:col>
      <xdr:colOff>150495</xdr:colOff>
      <xdr:row>27</xdr:row>
      <xdr:rowOff>12382</xdr:rowOff>
    </xdr:from>
    <xdr:ext cx="7741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62DDC5E-3B01-45F8-BF01-8FB110925E36}"/>
                </a:ext>
              </a:extLst>
            </xdr:cNvPr>
            <xdr:cNvSpPr txBox="1"/>
          </xdr:nvSpPr>
          <xdr:spPr>
            <a:xfrm>
              <a:off x="11656695" y="5155882"/>
              <a:ext cx="774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0.8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62DDC5E-3B01-45F8-BF01-8FB110925E36}"/>
                </a:ext>
              </a:extLst>
            </xdr:cNvPr>
            <xdr:cNvSpPr txBox="1"/>
          </xdr:nvSpPr>
          <xdr:spPr>
            <a:xfrm>
              <a:off x="11656695" y="5155882"/>
              <a:ext cx="774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𝐸⋅𝜙(0.8)=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20954</xdr:colOff>
      <xdr:row>3</xdr:row>
      <xdr:rowOff>102447</xdr:rowOff>
    </xdr:from>
    <xdr:ext cx="936603" cy="3468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9C75594-9E8A-464C-8E57-7E8B5BB6C944}"/>
                </a:ext>
              </a:extLst>
            </xdr:cNvPr>
            <xdr:cNvSpPr txBox="1"/>
          </xdr:nvSpPr>
          <xdr:spPr>
            <a:xfrm>
              <a:off x="10527029" y="673947"/>
              <a:ext cx="936603" cy="3468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𝜃</m:t>
                        </m:r>
                      </m:den>
                    </m:f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𝜃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9C75594-9E8A-464C-8E57-7E8B5BB6C944}"/>
                </a:ext>
              </a:extLst>
            </xdr:cNvPr>
            <xdr:cNvSpPr txBox="1"/>
          </xdr:nvSpPr>
          <xdr:spPr>
            <a:xfrm>
              <a:off x="10527029" y="673947"/>
              <a:ext cx="936603" cy="3468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𝑓(𝑥)=  1/𝜃 𝑒^(−𝑥/𝜃)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14</xdr:col>
      <xdr:colOff>65194</xdr:colOff>
      <xdr:row>3</xdr:row>
      <xdr:rowOff>129117</xdr:rowOff>
    </xdr:from>
    <xdr:ext cx="1065420" cy="2631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ACC5846-E7AB-4480-B693-569918AEBFBC}"/>
                </a:ext>
              </a:extLst>
            </xdr:cNvPr>
            <xdr:cNvSpPr txBox="1"/>
          </xdr:nvSpPr>
          <xdr:spPr>
            <a:xfrm>
              <a:off x="12571519" y="700617"/>
              <a:ext cx="1065420" cy="263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=1−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𝜃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ACC5846-E7AB-4480-B693-569918AEBFBC}"/>
                </a:ext>
              </a:extLst>
            </xdr:cNvPr>
            <xdr:cNvSpPr txBox="1"/>
          </xdr:nvSpPr>
          <xdr:spPr>
            <a:xfrm>
              <a:off x="12571519" y="700617"/>
              <a:ext cx="1065420" cy="263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𝐹(𝑥)=1−𝑒^(−𝑥/𝜃)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14</xdr:col>
      <xdr:colOff>29210</xdr:colOff>
      <xdr:row>7</xdr:row>
      <xdr:rowOff>6349</xdr:rowOff>
    </xdr:from>
    <xdr:ext cx="1552476" cy="5414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07E3072-45FC-41C8-A117-CDA25E2F589D}"/>
                </a:ext>
              </a:extLst>
            </xdr:cNvPr>
            <xdr:cNvSpPr txBox="1"/>
          </xdr:nvSpPr>
          <xdr:spPr>
            <a:xfrm>
              <a:off x="11192510" y="1339849"/>
              <a:ext cx="1552476" cy="541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)=</m:t>
                    </m:r>
                    <m:nary>
                      <m:naryPr>
                        <m:limLoc m:val="undOvr"/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sup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m:rPr>
                            <m:nor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𝐹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nary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07E3072-45FC-41C8-A117-CDA25E2F589D}"/>
                </a:ext>
              </a:extLst>
            </xdr:cNvPr>
            <xdr:cNvSpPr txBox="1"/>
          </xdr:nvSpPr>
          <xdr:spPr>
            <a:xfrm>
              <a:off x="11192510" y="1339849"/>
              <a:ext cx="1552476" cy="541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𝜓(𝑟)=</a:t>
              </a:r>
              <a:r>
                <a:rPr lang="en-GB" sz="1200" i="0">
                  <a:latin typeface="Cambria Math" panose="02040503050406030204" pitchFamily="18" charset="0"/>
                </a:rPr>
                <a:t>∫1</a:t>
              </a:r>
              <a:r>
                <a:rPr lang="en-US" sz="1200" b="0" i="0">
                  <a:latin typeface="Cambria Math" panose="02040503050406030204" pitchFamily="18" charset="0"/>
                </a:rPr>
                <a:t>_0^𝑟▒〖(𝑟−𝑦)"d" 𝐹(𝑦)〗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12</xdr:col>
      <xdr:colOff>609600</xdr:colOff>
      <xdr:row>13</xdr:row>
      <xdr:rowOff>110066</xdr:rowOff>
    </xdr:from>
    <xdr:ext cx="397738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FCCA5D2-4A49-4618-8027-936B87E5D934}"/>
                </a:ext>
              </a:extLst>
            </xdr:cNvPr>
            <xdr:cNvSpPr txBox="1"/>
          </xdr:nvSpPr>
          <xdr:spPr>
            <a:xfrm>
              <a:off x="11115675" y="2586566"/>
              <a:ext cx="397738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𝑌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FCCA5D2-4A49-4618-8027-936B87E5D934}"/>
                </a:ext>
              </a:extLst>
            </xdr:cNvPr>
            <xdr:cNvSpPr txBox="1"/>
          </xdr:nvSpPr>
          <xdr:spPr>
            <a:xfrm>
              <a:off x="11115675" y="2586566"/>
              <a:ext cx="397738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𝑌=𝐴/𝐸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973666</xdr:colOff>
      <xdr:row>17</xdr:row>
      <xdr:rowOff>93134</xdr:rowOff>
    </xdr:from>
    <xdr:ext cx="1431097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F89F0C8-0698-441D-98E4-52BF37364668}"/>
                </a:ext>
              </a:extLst>
            </xdr:cNvPr>
            <xdr:cNvSpPr txBox="1"/>
          </xdr:nvSpPr>
          <xdr:spPr>
            <a:xfrm>
              <a:off x="13479991" y="3331634"/>
              <a:ext cx="1431097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𝑌</m:t>
                        </m:r>
                      </m:sub>
                    </m:sSub>
                    <m:d>
                      <m:d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d>
                          <m:dPr>
                            <m:begChr m:val="|"/>
                            <m:endChr m:val="|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e>
                        </m:d>
                      </m:den>
                    </m:f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F89F0C8-0698-441D-98E4-52BF37364668}"/>
                </a:ext>
              </a:extLst>
            </xdr:cNvPr>
            <xdr:cNvSpPr txBox="1"/>
          </xdr:nvSpPr>
          <xdr:spPr>
            <a:xfrm>
              <a:off x="13479991" y="3331634"/>
              <a:ext cx="1431097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𝑓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𝑌</a:t>
              </a:r>
              <a:r>
                <a:rPr lang="en-GB" sz="1100" b="0" i="0">
                  <a:latin typeface="Cambria Math" panose="02040503050406030204" pitchFamily="18" charset="0"/>
                </a:rPr>
                <a:t> </a:t>
              </a:r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𝑦)=1/|𝑎|  𝑓_𝑋 ((𝑦−𝑏)/𝑎)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254000</xdr:colOff>
      <xdr:row>18</xdr:row>
      <xdr:rowOff>25399</xdr:rowOff>
    </xdr:from>
    <xdr:ext cx="72442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8D2E87A-61EA-4B8C-9D73-C64A01D95561}"/>
                </a:ext>
              </a:extLst>
            </xdr:cNvPr>
            <xdr:cNvSpPr txBox="1"/>
          </xdr:nvSpPr>
          <xdr:spPr>
            <a:xfrm>
              <a:off x="9712325" y="3454399"/>
              <a:ext cx="7244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𝑌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𝑎𝑋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𝑏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8D2E87A-61EA-4B8C-9D73-C64A01D95561}"/>
                </a:ext>
              </a:extLst>
            </xdr:cNvPr>
            <xdr:cNvSpPr txBox="1"/>
          </xdr:nvSpPr>
          <xdr:spPr>
            <a:xfrm>
              <a:off x="9712325" y="3454399"/>
              <a:ext cx="7244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𝑌=𝑎𝑋+𝑏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0</xdr:colOff>
      <xdr:row>23</xdr:row>
      <xdr:rowOff>40216</xdr:rowOff>
    </xdr:from>
    <xdr:ext cx="3307080" cy="7253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761A253-D43F-4BB5-A1F5-E530D0C4A3D9}"/>
                </a:ext>
              </a:extLst>
            </xdr:cNvPr>
            <xdr:cNvSpPr txBox="1"/>
          </xdr:nvSpPr>
          <xdr:spPr>
            <a:xfrm>
              <a:off x="9075420" y="4459816"/>
              <a:ext cx="3307080" cy="7253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𝑌</m:t>
                        </m:r>
                      </m:sub>
                    </m:sSub>
                    <m:d>
                      <m:dPr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d>
                          <m:d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1</m:t>
                                    </m:r>
                                  </m:num>
                                  <m:den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10</m:t>
                                    </m:r>
                                  </m:den>
                                </m:f>
                              </m:e>
                            </m:d>
                          </m:e>
                        </m:d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10</m:t>
                        </m:r>
                      </m:den>
                    </m:f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num>
                                  <m:den>
                                    <m:d>
                                      <m:dPr>
                                        <m:ctrlPr>
                                          <a:rPr lang="en-US" sz="12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f>
                                          <m:fPr>
                                            <m:ctrlPr>
                                              <a:rPr lang="en-US" sz="1200" b="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fPr>
                                          <m:num>
                                            <m:r>
                                              <a:rPr lang="en-US" sz="1200" b="0" i="1">
                                                <a:latin typeface="Cambria Math" panose="02040503050406030204" pitchFamily="18" charset="0"/>
                                              </a:rPr>
                                              <m:t>1</m:t>
                                            </m:r>
                                          </m:num>
                                          <m:den>
                                            <m:r>
                                              <a:rPr lang="en-US" sz="1200" b="0" i="1">
                                                <a:latin typeface="Cambria Math" panose="02040503050406030204" pitchFamily="18" charset="0"/>
                                              </a:rPr>
                                              <m:t>10</m:t>
                                            </m:r>
                                          </m:den>
                                        </m:f>
                                      </m:e>
                                    </m:d>
                                  </m:den>
                                </m:f>
                              </m:e>
                            </m:d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10</m:t>
                            </m:r>
                          </m:den>
                        </m:f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</m:sup>
                    </m:sSup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761A253-D43F-4BB5-A1F5-E530D0C4A3D9}"/>
                </a:ext>
              </a:extLst>
            </xdr:cNvPr>
            <xdr:cNvSpPr txBox="1"/>
          </xdr:nvSpPr>
          <xdr:spPr>
            <a:xfrm>
              <a:off x="9075420" y="4459816"/>
              <a:ext cx="3307080" cy="7253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𝑓</a:t>
              </a:r>
              <a:r>
                <a:rPr lang="en-GB" sz="1200" b="0" i="0">
                  <a:latin typeface="Cambria Math" panose="02040503050406030204" pitchFamily="18" charset="0"/>
                </a:rPr>
                <a:t>_</a:t>
              </a:r>
              <a:r>
                <a:rPr lang="en-US" sz="1200" b="0" i="0">
                  <a:latin typeface="Cambria Math" panose="02040503050406030204" pitchFamily="18" charset="0"/>
                </a:rPr>
                <a:t>𝑌</a:t>
              </a:r>
              <a:r>
                <a:rPr lang="en-GB" sz="1200" b="0" i="0">
                  <a:latin typeface="Cambria Math" panose="02040503050406030204" pitchFamily="18" charset="0"/>
                </a:rPr>
                <a:t> </a:t>
              </a:r>
              <a:r>
                <a:rPr lang="en-GB" sz="1200" i="0">
                  <a:latin typeface="Cambria Math" panose="02040503050406030204" pitchFamily="18" charset="0"/>
                </a:rPr>
                <a:t>(</a:t>
              </a:r>
              <a:r>
                <a:rPr lang="en-US" sz="1200" b="0" i="0">
                  <a:latin typeface="Cambria Math" panose="02040503050406030204" pitchFamily="18" charset="0"/>
                </a:rPr>
                <a:t>𝑦)=1/((|1/10|) )⋅1/10 𝑒^(−((𝑦/((1/10) )))/10)=𝑒^(−𝑦)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14</xdr:col>
      <xdr:colOff>114299</xdr:colOff>
      <xdr:row>27</xdr:row>
      <xdr:rowOff>187536</xdr:rowOff>
    </xdr:from>
    <xdr:ext cx="100687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CAC82F1E-2C80-4AAC-8D96-FE12AD895C77}"/>
                </a:ext>
              </a:extLst>
            </xdr:cNvPr>
            <xdr:cNvSpPr txBox="1"/>
          </xdr:nvSpPr>
          <xdr:spPr>
            <a:xfrm>
              <a:off x="12620624" y="5369136"/>
              <a:ext cx="100687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=1−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CAC82F1E-2C80-4AAC-8D96-FE12AD895C77}"/>
                </a:ext>
              </a:extLst>
            </xdr:cNvPr>
            <xdr:cNvSpPr txBox="1"/>
          </xdr:nvSpPr>
          <xdr:spPr>
            <a:xfrm>
              <a:off x="12620624" y="5369136"/>
              <a:ext cx="100687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𝐹(𝑦)=1−𝑒^(−𝑦).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518160</xdr:colOff>
      <xdr:row>29</xdr:row>
      <xdr:rowOff>32386</xdr:rowOff>
    </xdr:from>
    <xdr:ext cx="1573829" cy="4963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F819AB2F-0176-4959-8C08-01E931C3F586}"/>
                </a:ext>
              </a:extLst>
            </xdr:cNvPr>
            <xdr:cNvSpPr txBox="1"/>
          </xdr:nvSpPr>
          <xdr:spPr>
            <a:xfrm>
              <a:off x="11681460" y="5604511"/>
              <a:ext cx="1573829" cy="496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nary>
                      <m:naryPr>
                        <m:limLoc m:val="undOvr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sup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sup>
                        </m:sSup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F819AB2F-0176-4959-8C08-01E931C3F586}"/>
                </a:ext>
              </a:extLst>
            </xdr:cNvPr>
            <xdr:cNvSpPr txBox="1"/>
          </xdr:nvSpPr>
          <xdr:spPr>
            <a:xfrm>
              <a:off x="11681460" y="5604511"/>
              <a:ext cx="1573829" cy="496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𝜓(𝑟)= ∫1_0^𝑟▒〖(𝑟−𝑦)⋅𝑒^(−𝑦) "d" 𝑦〗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112" t="s">
        <v>11</v>
      </c>
      <c r="B5" s="112"/>
      <c r="C5" s="112"/>
    </row>
    <row r="6" spans="1:3" ht="15" customHeight="1" x14ac:dyDescent="0.25">
      <c r="A6" s="112"/>
      <c r="B6" s="112"/>
      <c r="C6" s="112"/>
    </row>
    <row r="7" spans="1:3" ht="15" customHeight="1" x14ac:dyDescent="0.25"/>
    <row r="8" spans="1:3" ht="15" customHeight="1" x14ac:dyDescent="0.3">
      <c r="A8" s="113" t="s">
        <v>10</v>
      </c>
      <c r="B8" s="113"/>
      <c r="C8" s="113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12</v>
      </c>
      <c r="C11" s="1" t="s">
        <v>51</v>
      </c>
    </row>
    <row r="12" spans="1:3" x14ac:dyDescent="0.25">
      <c r="A12" s="4">
        <v>2</v>
      </c>
      <c r="B12" s="2" t="s">
        <v>53</v>
      </c>
      <c r="C12" s="1" t="s">
        <v>52</v>
      </c>
    </row>
    <row r="13" spans="1:3" x14ac:dyDescent="0.25">
      <c r="A13" s="4">
        <v>3</v>
      </c>
      <c r="B13" s="2" t="s">
        <v>74</v>
      </c>
      <c r="C13" s="1" t="s">
        <v>98</v>
      </c>
    </row>
    <row r="14" spans="1:3" x14ac:dyDescent="0.25">
      <c r="A14" s="4">
        <v>4</v>
      </c>
      <c r="B14" s="2" t="s">
        <v>96</v>
      </c>
      <c r="C14" s="1" t="s">
        <v>97</v>
      </c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TPATFZe7MYg3cM7F3pS1NQuM0tLRWQ6zdc+7KDtkvvsTQflFX3HNxqDLGj4sW5jAJ4tTd0RlleMWlO+Hl4hhlw==" saltValue="XTYqt3J/XqozY7cLMKZWWA==" spinCount="100000" sheet="1" objects="1" scenarios="1" formatCells="0" formatColumns="0" formatRows="0"/>
  <mergeCells count="2">
    <mergeCell ref="A5:C6"/>
    <mergeCell ref="A8:C8"/>
  </mergeCells>
  <hyperlinks>
    <hyperlink ref="A11" location="'W-Fisher-AggExcess1'!A1" display="'W-Fisher-AggExcess1'!A1" xr:uid="{DC971D5C-483B-4A01-B4E0-7E9F4C0FB7EB}"/>
    <hyperlink ref="A12" location="'W-Fisher-AggExcess2'!A1" display="'W-Fisher-AggExcess2'!A1" xr:uid="{AFCB222B-AA71-4AF9-AAC9-CD578506E1C6}"/>
    <hyperlink ref="A13" location="'W-Fisher-AggExcess3'!A1" display="'W-Fisher-AggExcess3'!A1" xr:uid="{27CA090B-7D3F-47DB-8A49-F6ABCB90141B}"/>
    <hyperlink ref="A14" location="'W-Fisher-AggExcess4'!A1" display="'W-Fisher-AggExcess4'!A1" xr:uid="{EBA1D35B-16C8-47D4-A6DA-1218FCF5D4C2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F5A1-EF96-49F6-AF47-F28C41E6162D}">
  <sheetPr codeName="Sheet59"/>
  <dimension ref="A1:Z168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10.28515625" style="10" customWidth="1"/>
    <col min="4" max="4" width="21.5703125" style="10" customWidth="1"/>
    <col min="5" max="5" width="17.7109375" style="10" customWidth="1"/>
    <col min="6" max="6" width="17.28515625" style="10" customWidth="1"/>
    <col min="7" max="7" width="12.5703125" style="10" bestFit="1" customWidth="1"/>
    <col min="8" max="8" width="10.140625" style="10" customWidth="1"/>
    <col min="9" max="9" width="11.140625" style="10" customWidth="1"/>
    <col min="10" max="11" width="3.7109375" style="10" customWidth="1"/>
    <col min="12" max="12" width="10.140625" style="10" customWidth="1"/>
    <col min="13" max="13" width="19.42578125" style="10" customWidth="1"/>
    <col min="14" max="15" width="15.7109375" style="10" customWidth="1"/>
    <col min="16" max="16" width="10.28515625" style="10" bestFit="1" customWidth="1"/>
    <col min="17" max="17" width="15.7109375" style="10" customWidth="1"/>
    <col min="18" max="18" width="10.85546875" style="10" bestFit="1" customWidth="1"/>
    <col min="19" max="22" width="5.7109375" style="10" customWidth="1"/>
    <col min="23" max="24" width="3.7109375" style="10" customWidth="1"/>
    <col min="25" max="26" width="9.140625" style="10"/>
    <col min="27" max="30" width="10.7109375" style="10" customWidth="1"/>
    <col min="31" max="32" width="5.7109375" style="10" customWidth="1"/>
    <col min="33" max="16384" width="9.140625" style="10"/>
  </cols>
  <sheetData>
    <row r="1" spans="1:26" x14ac:dyDescent="0.25">
      <c r="A1" s="15" t="s">
        <v>3</v>
      </c>
      <c r="B1" s="16"/>
      <c r="C1" s="16" t="s">
        <v>13</v>
      </c>
      <c r="D1" s="17"/>
      <c r="E1" s="16"/>
      <c r="F1" s="16"/>
      <c r="G1" s="16"/>
      <c r="H1" s="16"/>
      <c r="I1" s="16"/>
      <c r="J1" s="6" t="s">
        <v>8</v>
      </c>
      <c r="K1" s="71"/>
      <c r="L1" s="9" t="s">
        <v>9</v>
      </c>
      <c r="Y1" s="8"/>
    </row>
    <row r="2" spans="1:26" x14ac:dyDescent="0.25">
      <c r="A2" s="18" t="s">
        <v>4</v>
      </c>
      <c r="B2" s="19"/>
      <c r="C2" s="19" t="s">
        <v>14</v>
      </c>
      <c r="D2" s="19"/>
      <c r="E2" s="19"/>
      <c r="F2" s="19"/>
      <c r="G2" s="19"/>
      <c r="H2" s="19"/>
      <c r="I2" s="19"/>
      <c r="J2" s="96"/>
      <c r="K2" s="71"/>
      <c r="Y2" s="8"/>
    </row>
    <row r="3" spans="1:26" x14ac:dyDescent="0.25">
      <c r="A3" s="18" t="s">
        <v>5</v>
      </c>
      <c r="B3" s="19"/>
      <c r="C3" s="19" t="s">
        <v>15</v>
      </c>
      <c r="D3" s="19"/>
      <c r="E3" s="19"/>
      <c r="F3" s="19"/>
      <c r="G3" s="19"/>
      <c r="H3" s="19"/>
      <c r="I3" s="19"/>
      <c r="J3" s="96"/>
      <c r="K3" s="71"/>
      <c r="L3" s="10" t="s">
        <v>16</v>
      </c>
      <c r="Y3" s="8"/>
    </row>
    <row r="4" spans="1:26" x14ac:dyDescent="0.25">
      <c r="A4" s="26"/>
      <c r="B4" s="21"/>
      <c r="C4" s="21"/>
      <c r="D4" s="21"/>
      <c r="E4" s="21"/>
      <c r="F4" s="21"/>
      <c r="G4" s="21"/>
      <c r="H4" s="21"/>
      <c r="I4" s="21"/>
      <c r="J4" s="97"/>
      <c r="K4" s="72"/>
      <c r="L4" s="10" t="s">
        <v>17</v>
      </c>
      <c r="Y4" s="11"/>
      <c r="Z4" s="12"/>
    </row>
    <row r="5" spans="1:26" ht="15" customHeight="1" x14ac:dyDescent="0.25">
      <c r="A5" s="27" t="s">
        <v>6</v>
      </c>
      <c r="B5" s="19"/>
      <c r="C5" s="19" t="s">
        <v>18</v>
      </c>
      <c r="D5" s="19"/>
      <c r="E5" s="19"/>
      <c r="F5" s="19"/>
      <c r="G5" s="19"/>
      <c r="H5" s="19"/>
      <c r="I5" s="19"/>
      <c r="J5" s="96"/>
      <c r="K5" s="72"/>
      <c r="L5" s="10" t="s">
        <v>19</v>
      </c>
      <c r="V5" s="12"/>
      <c r="W5" s="12"/>
      <c r="X5" s="12"/>
      <c r="Y5" s="11"/>
      <c r="Z5" s="12"/>
    </row>
    <row r="6" spans="1:26" x14ac:dyDescent="0.25">
      <c r="A6" s="29"/>
      <c r="B6" s="19"/>
      <c r="C6" s="98">
        <v>115000</v>
      </c>
      <c r="D6" s="19" t="s">
        <v>20</v>
      </c>
      <c r="E6" s="19"/>
      <c r="F6" s="19"/>
      <c r="G6" s="19"/>
      <c r="H6" s="19"/>
      <c r="I6" s="19"/>
      <c r="J6" s="96"/>
      <c r="K6" s="72"/>
      <c r="V6" s="12"/>
      <c r="W6" s="12"/>
      <c r="X6" s="12"/>
      <c r="Y6" s="11"/>
      <c r="Z6" s="12"/>
    </row>
    <row r="7" spans="1:26" ht="15" customHeight="1" x14ac:dyDescent="0.25">
      <c r="A7" s="29"/>
      <c r="B7" s="19"/>
      <c r="C7" s="98">
        <v>450000</v>
      </c>
      <c r="D7" s="19" t="s">
        <v>21</v>
      </c>
      <c r="E7" s="19"/>
      <c r="F7" s="19"/>
      <c r="G7" s="19"/>
      <c r="H7" s="19"/>
      <c r="I7" s="19"/>
      <c r="J7" s="96"/>
      <c r="K7" s="72"/>
      <c r="L7" s="10" t="s">
        <v>22</v>
      </c>
      <c r="V7" s="12"/>
      <c r="W7" s="12"/>
      <c r="X7" s="12"/>
      <c r="Y7" s="11"/>
      <c r="Z7" s="12"/>
    </row>
    <row r="8" spans="1:26" ht="15" customHeight="1" x14ac:dyDescent="0.25">
      <c r="A8" s="27"/>
      <c r="B8" s="21"/>
      <c r="C8" s="19"/>
      <c r="D8" s="19"/>
      <c r="E8" s="19"/>
      <c r="F8" s="19"/>
      <c r="G8" s="19"/>
      <c r="H8" s="19"/>
      <c r="I8" s="19"/>
      <c r="J8" s="96"/>
      <c r="K8" s="72"/>
      <c r="L8" s="10" t="s">
        <v>23</v>
      </c>
      <c r="V8" s="12"/>
      <c r="W8" s="12"/>
      <c r="X8" s="12"/>
      <c r="Y8" s="11"/>
      <c r="Z8" s="12"/>
    </row>
    <row r="9" spans="1:26" x14ac:dyDescent="0.25">
      <c r="A9" s="18" t="s">
        <v>7</v>
      </c>
      <c r="B9" s="21"/>
      <c r="C9" s="19" t="s">
        <v>24</v>
      </c>
      <c r="D9" s="19"/>
      <c r="E9" s="19"/>
      <c r="F9" s="19"/>
      <c r="G9" s="19"/>
      <c r="H9" s="19"/>
      <c r="I9" s="19"/>
      <c r="J9" s="96"/>
      <c r="K9" s="72"/>
      <c r="V9" s="12"/>
      <c r="W9" s="12"/>
      <c r="X9" s="12"/>
      <c r="Y9" s="11"/>
      <c r="Z9" s="12"/>
    </row>
    <row r="10" spans="1:26" x14ac:dyDescent="0.25">
      <c r="A10" s="26"/>
      <c r="B10" s="21"/>
      <c r="C10" s="19"/>
      <c r="D10" s="19"/>
      <c r="E10" s="19"/>
      <c r="F10" s="19"/>
      <c r="G10" s="19"/>
      <c r="H10" s="19"/>
      <c r="I10" s="19"/>
      <c r="J10" s="96"/>
      <c r="K10" s="72"/>
      <c r="L10" s="10" t="s">
        <v>25</v>
      </c>
      <c r="R10" s="73">
        <v>0</v>
      </c>
      <c r="V10" s="12"/>
      <c r="W10" s="12"/>
      <c r="X10" s="12"/>
      <c r="Y10" s="11"/>
      <c r="Z10" s="12"/>
    </row>
    <row r="11" spans="1:26" ht="75" x14ac:dyDescent="0.25">
      <c r="A11" s="26"/>
      <c r="B11" s="21"/>
      <c r="C11" s="48" t="s">
        <v>26</v>
      </c>
      <c r="D11" s="99" t="s">
        <v>27</v>
      </c>
      <c r="E11" s="31" t="s">
        <v>28</v>
      </c>
      <c r="F11" s="99" t="s">
        <v>29</v>
      </c>
      <c r="G11" s="31" t="s">
        <v>30</v>
      </c>
      <c r="H11" s="99" t="s">
        <v>31</v>
      </c>
      <c r="I11" s="100" t="s">
        <v>32</v>
      </c>
      <c r="J11" s="96"/>
      <c r="K11" s="72"/>
      <c r="L11" s="74" t="str">
        <f t="shared" ref="L11:R11" si="0">C11</f>
        <v>Date</v>
      </c>
      <c r="M11" s="75" t="str">
        <f t="shared" si="0"/>
        <v>Dollars of loss on claims that are each less than $115,000
(1)</v>
      </c>
      <c r="N11" s="76" t="str">
        <f t="shared" si="0"/>
        <v>Number of claims over $115,000
(2)</v>
      </c>
      <c r="O11" s="75" t="str">
        <f t="shared" si="0"/>
        <v>Ground up loss dollars on claims over $115,000
(3)</v>
      </c>
      <c r="P11" s="76" t="str">
        <f t="shared" si="0"/>
        <v>Deductible
(4)</v>
      </c>
      <c r="Q11" s="75" t="str">
        <f t="shared" si="0"/>
        <v>Insurance payment
(5)</v>
      </c>
      <c r="R11" s="77" t="str">
        <f t="shared" si="0"/>
        <v>Cumulative Deductible
(6)</v>
      </c>
      <c r="V11" s="12"/>
      <c r="W11" s="12"/>
      <c r="X11" s="12"/>
      <c r="Y11" s="11"/>
      <c r="Z11" s="12"/>
    </row>
    <row r="12" spans="1:26" x14ac:dyDescent="0.25">
      <c r="A12" s="26"/>
      <c r="B12" s="21"/>
      <c r="C12" s="51" t="s">
        <v>33</v>
      </c>
      <c r="D12" s="103">
        <v>118500</v>
      </c>
      <c r="E12" s="104">
        <v>0</v>
      </c>
      <c r="F12" s="103">
        <v>0</v>
      </c>
      <c r="G12" s="104" t="s">
        <v>34</v>
      </c>
      <c r="H12" s="52" t="s">
        <v>34</v>
      </c>
      <c r="I12" s="53" t="s">
        <v>34</v>
      </c>
      <c r="J12" s="96"/>
      <c r="K12" s="72"/>
      <c r="L12" s="84" t="str">
        <f t="shared" ref="L12:O15" si="1">C12</f>
        <v>Q1</v>
      </c>
      <c r="M12" s="85">
        <f t="shared" si="1"/>
        <v>118500</v>
      </c>
      <c r="N12" s="86">
        <f t="shared" si="1"/>
        <v>0</v>
      </c>
      <c r="O12" s="85">
        <f t="shared" si="1"/>
        <v>0</v>
      </c>
      <c r="P12" s="87">
        <f>MIN(M12+N12*$C$6,$C$7-R10)</f>
        <v>118500</v>
      </c>
      <c r="Q12" s="88">
        <f>M12+O12-P12</f>
        <v>0</v>
      </c>
      <c r="R12" s="89">
        <f>P12+R10</f>
        <v>118500</v>
      </c>
      <c r="V12" s="12"/>
      <c r="W12" s="12"/>
      <c r="X12" s="12"/>
      <c r="Y12" s="11"/>
      <c r="Z12" s="12"/>
    </row>
    <row r="13" spans="1:26" x14ac:dyDescent="0.25">
      <c r="A13" s="26"/>
      <c r="B13" s="21"/>
      <c r="C13" s="51" t="s">
        <v>35</v>
      </c>
      <c r="D13" s="103">
        <v>125000</v>
      </c>
      <c r="E13" s="104">
        <v>2</v>
      </c>
      <c r="F13" s="103">
        <v>274000</v>
      </c>
      <c r="G13" s="104" t="s">
        <v>34</v>
      </c>
      <c r="H13" s="52" t="s">
        <v>34</v>
      </c>
      <c r="I13" s="53" t="s">
        <v>34</v>
      </c>
      <c r="J13" s="96"/>
      <c r="K13" s="72"/>
      <c r="L13" s="84" t="str">
        <f t="shared" si="1"/>
        <v>Q2</v>
      </c>
      <c r="M13" s="85">
        <f t="shared" si="1"/>
        <v>125000</v>
      </c>
      <c r="N13" s="86">
        <f t="shared" si="1"/>
        <v>2</v>
      </c>
      <c r="O13" s="85">
        <f t="shared" si="1"/>
        <v>274000</v>
      </c>
      <c r="P13" s="87">
        <f>MIN(M13+N13*$C$6,$C$7-R12)</f>
        <v>331500</v>
      </c>
      <c r="Q13" s="88">
        <f t="shared" ref="Q13:Q15" si="2">M13+O13-P13</f>
        <v>67500</v>
      </c>
      <c r="R13" s="89">
        <f>R12+P13</f>
        <v>450000</v>
      </c>
      <c r="V13" s="12"/>
      <c r="W13" s="12"/>
      <c r="X13" s="12"/>
      <c r="Y13" s="11"/>
      <c r="Z13" s="12"/>
    </row>
    <row r="14" spans="1:26" x14ac:dyDescent="0.25">
      <c r="A14" s="29"/>
      <c r="B14" s="19"/>
      <c r="C14" s="51" t="s">
        <v>36</v>
      </c>
      <c r="D14" s="103">
        <v>108000</v>
      </c>
      <c r="E14" s="104">
        <v>0</v>
      </c>
      <c r="F14" s="103">
        <v>0</v>
      </c>
      <c r="G14" s="104" t="s">
        <v>34</v>
      </c>
      <c r="H14" s="52" t="s">
        <v>34</v>
      </c>
      <c r="I14" s="53" t="s">
        <v>34</v>
      </c>
      <c r="J14" s="96"/>
      <c r="K14" s="72"/>
      <c r="L14" s="84" t="str">
        <f t="shared" si="1"/>
        <v>Q3</v>
      </c>
      <c r="M14" s="85">
        <f t="shared" si="1"/>
        <v>108000</v>
      </c>
      <c r="N14" s="86">
        <f t="shared" si="1"/>
        <v>0</v>
      </c>
      <c r="O14" s="85">
        <f t="shared" si="1"/>
        <v>0</v>
      </c>
      <c r="P14" s="87">
        <f t="shared" ref="P14:P15" si="3">MIN(M14+N14*$C$6,$C$7-R13)</f>
        <v>0</v>
      </c>
      <c r="Q14" s="88">
        <f t="shared" si="2"/>
        <v>108000</v>
      </c>
      <c r="R14" s="89">
        <f t="shared" ref="R14:R15" si="4">R13+P14</f>
        <v>450000</v>
      </c>
      <c r="V14" s="12"/>
      <c r="W14" s="12"/>
      <c r="X14" s="12"/>
      <c r="Y14" s="11"/>
      <c r="Z14" s="12"/>
    </row>
    <row r="15" spans="1:26" x14ac:dyDescent="0.25">
      <c r="A15" s="29"/>
      <c r="B15" s="19"/>
      <c r="C15" s="54" t="s">
        <v>37</v>
      </c>
      <c r="D15" s="105">
        <v>105500</v>
      </c>
      <c r="E15" s="106">
        <v>1</v>
      </c>
      <c r="F15" s="105">
        <v>247000</v>
      </c>
      <c r="G15" s="106" t="s">
        <v>34</v>
      </c>
      <c r="H15" s="55" t="s">
        <v>34</v>
      </c>
      <c r="I15" s="56" t="s">
        <v>34</v>
      </c>
      <c r="J15" s="96"/>
      <c r="K15" s="72"/>
      <c r="L15" s="90" t="str">
        <f t="shared" si="1"/>
        <v>Q4</v>
      </c>
      <c r="M15" s="91">
        <f t="shared" si="1"/>
        <v>105500</v>
      </c>
      <c r="N15" s="92">
        <f t="shared" si="1"/>
        <v>1</v>
      </c>
      <c r="O15" s="91">
        <f t="shared" si="1"/>
        <v>247000</v>
      </c>
      <c r="P15" s="93">
        <f t="shared" si="3"/>
        <v>0</v>
      </c>
      <c r="Q15" s="94">
        <f t="shared" si="2"/>
        <v>352500</v>
      </c>
      <c r="R15" s="95">
        <f t="shared" si="4"/>
        <v>450000</v>
      </c>
      <c r="V15" s="12"/>
      <c r="W15" s="12"/>
      <c r="X15" s="12"/>
      <c r="Y15" s="11"/>
      <c r="Z15" s="12"/>
    </row>
    <row r="16" spans="1:26" ht="15.75" thickBot="1" x14ac:dyDescent="0.3">
      <c r="A16" s="32"/>
      <c r="B16" s="23"/>
      <c r="C16" s="23"/>
      <c r="D16" s="23"/>
      <c r="E16" s="23"/>
      <c r="F16" s="23"/>
      <c r="G16" s="23"/>
      <c r="H16" s="23"/>
      <c r="I16" s="23"/>
      <c r="J16" s="107"/>
      <c r="K16" s="72"/>
      <c r="V16" s="12"/>
      <c r="W16" s="12"/>
      <c r="X16" s="12"/>
      <c r="Y16" s="11"/>
      <c r="Z16" s="12"/>
    </row>
    <row r="17" spans="10:26" x14ac:dyDescent="0.25">
      <c r="J17" s="71"/>
      <c r="K17" s="72"/>
      <c r="L17" s="10" t="s">
        <v>38</v>
      </c>
      <c r="V17" s="12"/>
      <c r="W17" s="12"/>
      <c r="X17" s="12"/>
      <c r="Y17" s="11"/>
      <c r="Z17" s="12"/>
    </row>
    <row r="18" spans="10:26" ht="15" customHeight="1" x14ac:dyDescent="0.25">
      <c r="J18" s="71"/>
      <c r="K18" s="72"/>
      <c r="L18" s="10" t="s">
        <v>39</v>
      </c>
      <c r="V18" s="12"/>
      <c r="W18" s="12"/>
      <c r="X18" s="12"/>
      <c r="Y18" s="11"/>
      <c r="Z18" s="12"/>
    </row>
    <row r="19" spans="10:26" x14ac:dyDescent="0.25">
      <c r="J19" s="71"/>
      <c r="K19" s="72"/>
      <c r="V19" s="12"/>
      <c r="W19" s="12"/>
      <c r="X19" s="12"/>
      <c r="Y19" s="11"/>
      <c r="Z19" s="12"/>
    </row>
    <row r="20" spans="10:26" x14ac:dyDescent="0.25">
      <c r="J20" s="71"/>
      <c r="K20" s="72"/>
      <c r="V20" s="12"/>
      <c r="W20" s="12"/>
      <c r="X20" s="12"/>
      <c r="Y20" s="11"/>
      <c r="Z20" s="12"/>
    </row>
    <row r="21" spans="10:26" x14ac:dyDescent="0.25">
      <c r="J21" s="71"/>
      <c r="K21" s="72"/>
      <c r="L21" s="9" t="s">
        <v>40</v>
      </c>
      <c r="S21" s="12"/>
      <c r="T21" s="12"/>
      <c r="U21" s="12"/>
      <c r="V21" s="12"/>
      <c r="W21" s="12"/>
      <c r="X21" s="12"/>
      <c r="Y21" s="11"/>
      <c r="Z21" s="12"/>
    </row>
    <row r="22" spans="10:26" ht="15" customHeight="1" x14ac:dyDescent="0.25">
      <c r="J22" s="71"/>
      <c r="K22" s="72"/>
      <c r="L22" s="10" t="s">
        <v>41</v>
      </c>
      <c r="S22" s="12"/>
      <c r="T22" s="12"/>
      <c r="U22" s="12"/>
      <c r="V22" s="12"/>
      <c r="W22" s="12"/>
      <c r="X22" s="12"/>
      <c r="Y22" s="11"/>
      <c r="Z22" s="12"/>
    </row>
    <row r="23" spans="10:26" ht="15" customHeight="1" x14ac:dyDescent="0.25">
      <c r="J23" s="71"/>
      <c r="K23" s="72"/>
      <c r="S23" s="12"/>
      <c r="T23" s="12"/>
      <c r="U23" s="12"/>
      <c r="V23" s="12"/>
      <c r="W23" s="12"/>
      <c r="X23" s="12"/>
      <c r="Y23" s="11"/>
      <c r="Z23" s="12"/>
    </row>
    <row r="24" spans="10:26" ht="15" customHeight="1" x14ac:dyDescent="0.25">
      <c r="K24" s="12"/>
      <c r="S24" s="12"/>
      <c r="T24" s="12"/>
      <c r="U24" s="12"/>
      <c r="V24" s="12"/>
      <c r="W24" s="12"/>
      <c r="X24" s="12"/>
      <c r="Y24" s="11"/>
      <c r="Z24" s="12"/>
    </row>
    <row r="25" spans="10:26" ht="15" customHeight="1" x14ac:dyDescent="0.25">
      <c r="K25" s="12"/>
      <c r="S25" s="12"/>
      <c r="T25" s="12"/>
      <c r="U25" s="12"/>
      <c r="V25" s="12"/>
      <c r="W25" s="12"/>
      <c r="X25" s="12"/>
      <c r="Y25" s="11"/>
      <c r="Z25" s="12"/>
    </row>
    <row r="26" spans="10:26" ht="15" customHeight="1" x14ac:dyDescent="0.25">
      <c r="K26" s="12"/>
      <c r="S26" s="12"/>
      <c r="T26" s="12"/>
      <c r="U26" s="12"/>
      <c r="V26" s="12"/>
      <c r="W26" s="12"/>
      <c r="X26" s="12"/>
      <c r="Y26" s="11"/>
      <c r="Z26" s="12"/>
    </row>
    <row r="27" spans="10:26" ht="15" customHeight="1" x14ac:dyDescent="0.25">
      <c r="K27" s="12"/>
      <c r="S27" s="12"/>
      <c r="T27" s="12"/>
      <c r="U27" s="12"/>
      <c r="V27" s="12"/>
      <c r="W27" s="12"/>
      <c r="X27" s="12"/>
      <c r="Y27" s="11"/>
      <c r="Z27" s="12"/>
    </row>
    <row r="28" spans="10:26" x14ac:dyDescent="0.25">
      <c r="K28" s="12"/>
      <c r="S28" s="12"/>
      <c r="T28" s="12"/>
      <c r="U28" s="12"/>
      <c r="V28" s="12"/>
      <c r="W28" s="12"/>
      <c r="X28" s="12"/>
      <c r="Y28" s="11"/>
      <c r="Z28" s="12"/>
    </row>
    <row r="29" spans="10:26" x14ac:dyDescent="0.25">
      <c r="K29" s="12"/>
      <c r="S29" s="12"/>
      <c r="T29" s="12"/>
      <c r="U29" s="12"/>
      <c r="V29" s="12"/>
      <c r="W29" s="12"/>
      <c r="X29" s="12"/>
      <c r="Y29" s="11"/>
      <c r="Z29" s="12"/>
    </row>
    <row r="30" spans="10:26" x14ac:dyDescent="0.25">
      <c r="K30" s="12"/>
      <c r="S30" s="12"/>
      <c r="T30" s="12"/>
      <c r="U30" s="12"/>
      <c r="V30" s="12"/>
      <c r="W30" s="12"/>
      <c r="X30" s="12"/>
      <c r="Y30" s="11"/>
      <c r="Z30" s="12"/>
    </row>
    <row r="31" spans="10:26" x14ac:dyDescent="0.25">
      <c r="K31" s="12"/>
      <c r="S31" s="12"/>
      <c r="T31" s="12"/>
      <c r="U31" s="12"/>
      <c r="V31" s="12"/>
      <c r="W31" s="12"/>
      <c r="X31" s="12"/>
      <c r="Y31" s="11"/>
      <c r="Z31" s="12"/>
    </row>
    <row r="32" spans="10:26" x14ac:dyDescent="0.25">
      <c r="K32" s="12"/>
      <c r="S32" s="12"/>
      <c r="T32" s="12"/>
      <c r="U32" s="12"/>
      <c r="V32" s="12"/>
      <c r="W32" s="12"/>
      <c r="X32" s="12"/>
      <c r="Y32" s="11"/>
      <c r="Z32" s="12"/>
    </row>
    <row r="33" spans="1:26" x14ac:dyDescent="0.25">
      <c r="K33" s="12"/>
      <c r="S33" s="12"/>
      <c r="T33" s="12"/>
      <c r="U33" s="12"/>
      <c r="V33" s="12"/>
      <c r="W33" s="12"/>
      <c r="X33" s="12"/>
      <c r="Y33" s="11"/>
      <c r="Z33" s="12"/>
    </row>
    <row r="34" spans="1:26" x14ac:dyDescent="0.25">
      <c r="K34" s="12"/>
      <c r="S34" s="12"/>
      <c r="T34" s="12"/>
      <c r="U34" s="12"/>
      <c r="V34" s="12"/>
      <c r="W34" s="12"/>
      <c r="X34" s="12"/>
      <c r="Y34" s="11"/>
      <c r="Z34" s="12"/>
    </row>
    <row r="35" spans="1:26" x14ac:dyDescent="0.25">
      <c r="K35" s="12"/>
      <c r="S35" s="12"/>
      <c r="T35" s="12"/>
      <c r="U35" s="12"/>
      <c r="V35" s="12"/>
      <c r="W35" s="12"/>
      <c r="X35" s="12"/>
      <c r="Y35" s="11"/>
      <c r="Z35" s="12"/>
    </row>
    <row r="36" spans="1:26" x14ac:dyDescent="0.25">
      <c r="K36" s="12"/>
      <c r="S36" s="12"/>
      <c r="T36" s="12"/>
      <c r="U36" s="12"/>
      <c r="V36" s="12"/>
      <c r="W36" s="12"/>
      <c r="X36" s="12"/>
      <c r="Y36" s="11"/>
      <c r="Z36" s="12"/>
    </row>
    <row r="37" spans="1:26" x14ac:dyDescent="0.25">
      <c r="K37" s="12"/>
      <c r="S37" s="12"/>
      <c r="T37" s="12"/>
      <c r="U37" s="12"/>
      <c r="V37" s="12"/>
      <c r="W37" s="12"/>
      <c r="X37" s="12"/>
      <c r="Y37" s="11"/>
      <c r="Z37" s="12"/>
    </row>
    <row r="38" spans="1:26" x14ac:dyDescent="0.25">
      <c r="A38" s="12"/>
      <c r="B38" s="12"/>
      <c r="K38" s="12"/>
      <c r="S38" s="12"/>
      <c r="T38" s="12"/>
      <c r="U38" s="12"/>
      <c r="V38" s="12"/>
      <c r="W38" s="12"/>
      <c r="X38" s="12"/>
      <c r="Y38" s="11"/>
      <c r="Z38" s="12"/>
    </row>
    <row r="39" spans="1:26" x14ac:dyDescent="0.25">
      <c r="S39" s="12"/>
      <c r="T39" s="12"/>
      <c r="U39" s="12"/>
      <c r="V39" s="12"/>
      <c r="W39" s="12"/>
      <c r="X39" s="12"/>
      <c r="Y39" s="11"/>
      <c r="Z39" s="12"/>
    </row>
    <row r="40" spans="1:26" x14ac:dyDescent="0.25">
      <c r="S40" s="12"/>
      <c r="T40" s="12"/>
      <c r="U40" s="12"/>
      <c r="V40" s="12"/>
      <c r="W40" s="12"/>
      <c r="X40" s="12"/>
      <c r="Y40" s="11"/>
      <c r="Z40" s="12"/>
    </row>
    <row r="41" spans="1:26" x14ac:dyDescent="0.25">
      <c r="S41" s="12"/>
      <c r="T41" s="12"/>
      <c r="U41" s="12"/>
      <c r="V41" s="12"/>
      <c r="W41" s="12"/>
      <c r="X41" s="12"/>
      <c r="Y41" s="11"/>
      <c r="Z41" s="12"/>
    </row>
    <row r="42" spans="1:26" x14ac:dyDescent="0.25">
      <c r="S42" s="12"/>
      <c r="T42" s="12"/>
      <c r="U42" s="12"/>
      <c r="V42" s="12"/>
      <c r="W42" s="12"/>
      <c r="X42" s="12"/>
      <c r="Y42" s="11"/>
      <c r="Z42" s="12"/>
    </row>
    <row r="43" spans="1:26" x14ac:dyDescent="0.25">
      <c r="S43" s="12"/>
      <c r="T43" s="12"/>
      <c r="U43" s="12"/>
      <c r="V43" s="12"/>
      <c r="W43" s="12"/>
      <c r="X43" s="12"/>
      <c r="Y43" s="11"/>
      <c r="Z43" s="12"/>
    </row>
    <row r="44" spans="1:26" x14ac:dyDescent="0.25">
      <c r="S44" s="12"/>
      <c r="T44" s="12"/>
      <c r="U44" s="12"/>
      <c r="V44" s="12"/>
      <c r="W44" s="12"/>
      <c r="X44" s="12"/>
      <c r="Y44" s="11"/>
      <c r="Z44" s="12"/>
    </row>
    <row r="45" spans="1:26" x14ac:dyDescent="0.25">
      <c r="S45" s="12"/>
      <c r="T45" s="12"/>
      <c r="U45" s="12"/>
      <c r="V45" s="12"/>
      <c r="W45" s="12"/>
      <c r="X45" s="12"/>
      <c r="Y45" s="11"/>
      <c r="Z45" s="12"/>
    </row>
    <row r="46" spans="1:26" x14ac:dyDescent="0.25">
      <c r="S46" s="12"/>
      <c r="T46" s="12"/>
      <c r="U46" s="12"/>
      <c r="V46" s="12"/>
      <c r="W46" s="12"/>
      <c r="X46" s="12"/>
      <c r="Y46" s="11"/>
      <c r="Z46" s="12"/>
    </row>
    <row r="47" spans="1:26" x14ac:dyDescent="0.25">
      <c r="S47" s="12"/>
      <c r="T47" s="12"/>
      <c r="U47" s="12"/>
      <c r="V47" s="12"/>
      <c r="W47" s="12"/>
      <c r="X47" s="12"/>
      <c r="Y47" s="11"/>
      <c r="Z47" s="12"/>
    </row>
    <row r="48" spans="1:26" x14ac:dyDescent="0.25">
      <c r="S48" s="12"/>
      <c r="T48" s="12"/>
      <c r="U48" s="12"/>
      <c r="V48" s="12"/>
      <c r="W48" s="12"/>
      <c r="X48" s="12"/>
      <c r="Y48" s="11"/>
      <c r="Z48" s="12"/>
    </row>
    <row r="49" spans="19:26" x14ac:dyDescent="0.25">
      <c r="S49" s="12"/>
      <c r="T49" s="12"/>
      <c r="U49" s="12"/>
      <c r="V49" s="12"/>
      <c r="W49" s="12"/>
      <c r="X49" s="12"/>
      <c r="Y49" s="11"/>
      <c r="Z49" s="12"/>
    </row>
    <row r="151" spans="1:25" x14ac:dyDescent="0.25">
      <c r="Y151" s="11"/>
    </row>
    <row r="152" spans="1:25" x14ac:dyDescent="0.25">
      <c r="Y152" s="11"/>
    </row>
    <row r="153" spans="1:25" x14ac:dyDescent="0.25">
      <c r="Y153" s="11"/>
    </row>
    <row r="154" spans="1:25" x14ac:dyDescent="0.25">
      <c r="Y154" s="11"/>
    </row>
    <row r="155" spans="1:25" x14ac:dyDescent="0.25">
      <c r="Y155" s="11"/>
    </row>
    <row r="156" spans="1:25" x14ac:dyDescent="0.25">
      <c r="Y156" s="11"/>
    </row>
    <row r="157" spans="1:25" x14ac:dyDescent="0.25">
      <c r="Y157" s="11"/>
    </row>
    <row r="158" spans="1:25" x14ac:dyDescent="0.25">
      <c r="Y158" s="11"/>
    </row>
    <row r="159" spans="1:25" x14ac:dyDescent="0.25">
      <c r="Y159" s="11"/>
    </row>
    <row r="160" spans="1:2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spans="25:25" x14ac:dyDescent="0.25">
      <c r="Y161" s="11"/>
    </row>
    <row r="162" spans="25:25" x14ac:dyDescent="0.25">
      <c r="Y162" s="11"/>
    </row>
    <row r="163" spans="25:25" x14ac:dyDescent="0.25">
      <c r="Y163" s="11"/>
    </row>
    <row r="164" spans="25:25" x14ac:dyDescent="0.25">
      <c r="Y164" s="11"/>
    </row>
    <row r="165" spans="25:25" x14ac:dyDescent="0.25">
      <c r="Y165" s="11"/>
    </row>
    <row r="166" spans="25:25" x14ac:dyDescent="0.25">
      <c r="Y166" s="11"/>
    </row>
    <row r="167" spans="25:25" x14ac:dyDescent="0.25">
      <c r="Y167" s="11"/>
    </row>
    <row r="168" spans="25:25" x14ac:dyDescent="0.25">
      <c r="Y168" s="11"/>
    </row>
  </sheetData>
  <sheetProtection algorithmName="SHA-512" hashValue="wq/WeIfDcqo7U7MDGjzSzWpYXYh2LCLGEiK/Lwuypqa2oWAI6t1Zxln/z7RyjSOvu9OJIcUQXI/5NPyu+HK18A==" saltValue="/YLgZ1gw/hCf+tRAMp5AYQ==" spinCount="100000" sheet="1" objects="1" scenarios="1" formatCells="0" formatColumns="0" formatRows="0"/>
  <hyperlinks>
    <hyperlink ref="J1" location="TOC!A1" display="Return to TOC" xr:uid="{093EA12E-D079-4960-BC46-8F240117BA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4C30-600F-4E38-A0EA-6787EB196105}">
  <sheetPr codeName="Sheet78"/>
  <dimension ref="A1:Z168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10.28515625" style="10" customWidth="1"/>
    <col min="4" max="4" width="21.5703125" style="10" customWidth="1"/>
    <col min="5" max="5" width="17.7109375" style="10" customWidth="1"/>
    <col min="6" max="6" width="17.28515625" style="10" customWidth="1"/>
    <col min="7" max="7" width="12.5703125" style="10" bestFit="1" customWidth="1"/>
    <col min="8" max="8" width="10.140625" style="10" customWidth="1"/>
    <col min="9" max="9" width="11.140625" style="10" customWidth="1"/>
    <col min="10" max="11" width="3.7109375" style="10" customWidth="1"/>
    <col min="12" max="12" width="10.140625" style="10" customWidth="1"/>
    <col min="13" max="13" width="19.42578125" style="10" customWidth="1"/>
    <col min="14" max="15" width="15.7109375" style="10" customWidth="1"/>
    <col min="16" max="16" width="10.28515625" style="10" bestFit="1" customWidth="1"/>
    <col min="17" max="17" width="15.7109375" style="10" customWidth="1"/>
    <col min="18" max="18" width="10.85546875" style="10" bestFit="1" customWidth="1"/>
    <col min="19" max="22" width="5.7109375" style="10" customWidth="1"/>
    <col min="23" max="23" width="3.7109375" style="10" customWidth="1"/>
    <col min="24" max="24" width="5.42578125" style="10" customWidth="1"/>
    <col min="25" max="26" width="9.140625" style="10"/>
    <col min="27" max="30" width="10.7109375" style="10" customWidth="1"/>
    <col min="31" max="32" width="5.7109375" style="10" customWidth="1"/>
    <col min="33" max="16384" width="9.140625" style="10"/>
  </cols>
  <sheetData>
    <row r="1" spans="1:26" x14ac:dyDescent="0.25">
      <c r="A1" s="15" t="s">
        <v>3</v>
      </c>
      <c r="B1" s="16"/>
      <c r="C1" s="16" t="s">
        <v>13</v>
      </c>
      <c r="D1" s="17"/>
      <c r="E1" s="16"/>
      <c r="F1" s="16"/>
      <c r="G1" s="16"/>
      <c r="H1" s="16"/>
      <c r="I1" s="16"/>
      <c r="J1" s="6" t="s">
        <v>8</v>
      </c>
      <c r="K1" s="71"/>
      <c r="L1" s="9" t="s">
        <v>9</v>
      </c>
      <c r="Y1" s="8"/>
    </row>
    <row r="2" spans="1:26" x14ac:dyDescent="0.25">
      <c r="A2" s="18" t="s">
        <v>4</v>
      </c>
      <c r="B2" s="19"/>
      <c r="C2" s="19" t="s">
        <v>14</v>
      </c>
      <c r="D2" s="19"/>
      <c r="E2" s="19"/>
      <c r="F2" s="19"/>
      <c r="G2" s="19"/>
      <c r="H2" s="19"/>
      <c r="I2" s="19"/>
      <c r="J2" s="96"/>
      <c r="K2" s="71"/>
      <c r="Y2" s="8"/>
    </row>
    <row r="3" spans="1:26" x14ac:dyDescent="0.25">
      <c r="A3" s="18" t="s">
        <v>5</v>
      </c>
      <c r="B3" s="19"/>
      <c r="C3" s="19" t="s">
        <v>15</v>
      </c>
      <c r="D3" s="19"/>
      <c r="E3" s="19"/>
      <c r="F3" s="19"/>
      <c r="G3" s="19"/>
      <c r="H3" s="19"/>
      <c r="I3" s="19"/>
      <c r="J3" s="96"/>
      <c r="K3" s="71"/>
      <c r="L3" s="10" t="s">
        <v>16</v>
      </c>
      <c r="Y3" s="8"/>
    </row>
    <row r="4" spans="1:26" x14ac:dyDescent="0.25">
      <c r="A4" s="26"/>
      <c r="B4" s="21"/>
      <c r="C4" s="21"/>
      <c r="D4" s="21"/>
      <c r="E4" s="21"/>
      <c r="F4" s="21"/>
      <c r="G4" s="21"/>
      <c r="H4" s="21"/>
      <c r="I4" s="21"/>
      <c r="J4" s="97"/>
      <c r="K4" s="72"/>
      <c r="L4" s="10" t="s">
        <v>42</v>
      </c>
      <c r="Y4" s="11"/>
      <c r="Z4" s="12"/>
    </row>
    <row r="5" spans="1:26" ht="15" customHeight="1" x14ac:dyDescent="0.25">
      <c r="A5" s="27" t="s">
        <v>6</v>
      </c>
      <c r="B5" s="19"/>
      <c r="C5" s="19" t="s">
        <v>18</v>
      </c>
      <c r="D5" s="19"/>
      <c r="E5" s="19"/>
      <c r="F5" s="19"/>
      <c r="G5" s="19"/>
      <c r="H5" s="19"/>
      <c r="I5" s="19"/>
      <c r="J5" s="96"/>
      <c r="K5" s="72"/>
      <c r="L5" s="10" t="s">
        <v>43</v>
      </c>
      <c r="V5" s="12"/>
      <c r="W5" s="12"/>
      <c r="X5" s="12"/>
      <c r="Y5" s="11"/>
      <c r="Z5" s="12"/>
    </row>
    <row r="6" spans="1:26" x14ac:dyDescent="0.25">
      <c r="A6" s="29"/>
      <c r="B6" s="19"/>
      <c r="C6" s="98">
        <v>100000</v>
      </c>
      <c r="D6" s="19" t="s">
        <v>20</v>
      </c>
      <c r="E6" s="19"/>
      <c r="F6" s="19"/>
      <c r="G6" s="19"/>
      <c r="H6" s="19"/>
      <c r="I6" s="19"/>
      <c r="J6" s="96"/>
      <c r="K6" s="72"/>
      <c r="V6" s="12"/>
      <c r="W6" s="12"/>
      <c r="X6" s="12"/>
      <c r="Y6" s="11"/>
      <c r="Z6" s="12"/>
    </row>
    <row r="7" spans="1:26" ht="15" customHeight="1" x14ac:dyDescent="0.25">
      <c r="A7" s="29"/>
      <c r="B7" s="19"/>
      <c r="C7" s="98">
        <v>500000</v>
      </c>
      <c r="D7" s="19" t="s">
        <v>21</v>
      </c>
      <c r="E7" s="19"/>
      <c r="F7" s="19"/>
      <c r="G7" s="19"/>
      <c r="H7" s="19"/>
      <c r="I7" s="19"/>
      <c r="J7" s="96"/>
      <c r="K7" s="72"/>
      <c r="L7" s="10" t="s">
        <v>44</v>
      </c>
      <c r="V7" s="12"/>
      <c r="W7" s="12"/>
      <c r="X7" s="12"/>
      <c r="Y7" s="11"/>
      <c r="Z7" s="12"/>
    </row>
    <row r="8" spans="1:26" ht="15" customHeight="1" x14ac:dyDescent="0.25">
      <c r="A8" s="27"/>
      <c r="B8" s="21"/>
      <c r="C8" s="19"/>
      <c r="D8" s="19"/>
      <c r="E8" s="19"/>
      <c r="F8" s="19"/>
      <c r="G8" s="19"/>
      <c r="H8" s="19"/>
      <c r="I8" s="19"/>
      <c r="J8" s="96"/>
      <c r="K8" s="72"/>
      <c r="L8" s="10" t="s">
        <v>45</v>
      </c>
      <c r="V8" s="12"/>
      <c r="W8" s="12"/>
      <c r="X8" s="12"/>
      <c r="Y8" s="11"/>
      <c r="Z8" s="12"/>
    </row>
    <row r="9" spans="1:26" x14ac:dyDescent="0.25">
      <c r="A9" s="18" t="s">
        <v>7</v>
      </c>
      <c r="B9" s="21"/>
      <c r="C9" s="19" t="s">
        <v>24</v>
      </c>
      <c r="D9" s="19"/>
      <c r="E9" s="19"/>
      <c r="F9" s="19"/>
      <c r="G9" s="19"/>
      <c r="H9" s="19"/>
      <c r="I9" s="19"/>
      <c r="J9" s="96"/>
      <c r="K9" s="72"/>
      <c r="V9" s="12"/>
      <c r="W9" s="12"/>
      <c r="X9" s="12"/>
      <c r="Y9" s="11"/>
      <c r="Z9" s="12"/>
    </row>
    <row r="10" spans="1:26" x14ac:dyDescent="0.25">
      <c r="A10" s="26"/>
      <c r="B10" s="21"/>
      <c r="C10" s="19"/>
      <c r="D10" s="19"/>
      <c r="E10" s="19"/>
      <c r="F10" s="19"/>
      <c r="G10" s="19"/>
      <c r="H10" s="19"/>
      <c r="I10" s="19"/>
      <c r="J10" s="96"/>
      <c r="K10" s="72"/>
      <c r="L10" s="10" t="s">
        <v>25</v>
      </c>
      <c r="R10" s="73">
        <v>0</v>
      </c>
      <c r="V10" s="12"/>
      <c r="W10" s="12"/>
      <c r="X10" s="12"/>
      <c r="Y10" s="11"/>
      <c r="Z10" s="12"/>
    </row>
    <row r="11" spans="1:26" ht="75" x14ac:dyDescent="0.25">
      <c r="A11" s="26"/>
      <c r="B11" s="21"/>
      <c r="C11" s="48" t="s">
        <v>26</v>
      </c>
      <c r="D11" s="99" t="s">
        <v>46</v>
      </c>
      <c r="E11" s="31" t="s">
        <v>47</v>
      </c>
      <c r="F11" s="99" t="s">
        <v>48</v>
      </c>
      <c r="G11" s="31" t="s">
        <v>30</v>
      </c>
      <c r="H11" s="99" t="s">
        <v>31</v>
      </c>
      <c r="I11" s="100" t="s">
        <v>32</v>
      </c>
      <c r="J11" s="96"/>
      <c r="K11" s="72"/>
      <c r="L11" s="74" t="str">
        <f t="shared" ref="L11:R11" si="0">C11</f>
        <v>Date</v>
      </c>
      <c r="M11" s="75" t="str">
        <f t="shared" si="0"/>
        <v>Dollars of loss on claims that are each less than $100,000
(1)</v>
      </c>
      <c r="N11" s="76" t="str">
        <f t="shared" si="0"/>
        <v>Number of claims over $100,000
(2)</v>
      </c>
      <c r="O11" s="75" t="str">
        <f t="shared" si="0"/>
        <v>Excess loss dollars on claims over $100,000
(3)</v>
      </c>
      <c r="P11" s="76" t="str">
        <f t="shared" si="0"/>
        <v>Deductible
(4)</v>
      </c>
      <c r="Q11" s="75" t="str">
        <f t="shared" si="0"/>
        <v>Insurance payment
(5)</v>
      </c>
      <c r="R11" s="77" t="str">
        <f t="shared" si="0"/>
        <v>Cumulative Deductible
(6)</v>
      </c>
      <c r="V11" s="12"/>
      <c r="W11" s="12"/>
      <c r="X11" s="12"/>
      <c r="Y11" s="11"/>
      <c r="Z11" s="12"/>
    </row>
    <row r="12" spans="1:26" x14ac:dyDescent="0.25">
      <c r="A12" s="26"/>
      <c r="B12" s="21"/>
      <c r="C12" s="67" t="s">
        <v>33</v>
      </c>
      <c r="D12" s="101">
        <v>132500</v>
      </c>
      <c r="E12" s="102">
        <v>0</v>
      </c>
      <c r="F12" s="101">
        <v>0</v>
      </c>
      <c r="G12" s="102" t="s">
        <v>34</v>
      </c>
      <c r="H12" s="68" t="s">
        <v>34</v>
      </c>
      <c r="I12" s="69" t="s">
        <v>34</v>
      </c>
      <c r="J12" s="96"/>
      <c r="K12" s="72"/>
      <c r="L12" s="78" t="str">
        <f t="shared" ref="L12:O15" si="1">C12</f>
        <v>Q1</v>
      </c>
      <c r="M12" s="79">
        <f t="shared" si="1"/>
        <v>132500</v>
      </c>
      <c r="N12" s="80">
        <f t="shared" si="1"/>
        <v>0</v>
      </c>
      <c r="O12" s="79">
        <f t="shared" si="1"/>
        <v>0</v>
      </c>
      <c r="P12" s="81">
        <f>MIN(M12+N12*$C$6,$C$7-R10)</f>
        <v>132500</v>
      </c>
      <c r="Q12" s="82">
        <f>M12+O12+N12*$C$6-P12</f>
        <v>0</v>
      </c>
      <c r="R12" s="83">
        <f>P12+R10</f>
        <v>132500</v>
      </c>
      <c r="V12" s="12"/>
      <c r="W12" s="12"/>
      <c r="X12" s="12"/>
      <c r="Y12" s="11"/>
      <c r="Z12" s="12"/>
    </row>
    <row r="13" spans="1:26" x14ac:dyDescent="0.25">
      <c r="A13" s="26"/>
      <c r="B13" s="21"/>
      <c r="C13" s="51" t="s">
        <v>35</v>
      </c>
      <c r="D13" s="103">
        <v>93000</v>
      </c>
      <c r="E13" s="104">
        <v>2</v>
      </c>
      <c r="F13" s="103">
        <v>350000</v>
      </c>
      <c r="G13" s="104" t="s">
        <v>34</v>
      </c>
      <c r="H13" s="52" t="s">
        <v>34</v>
      </c>
      <c r="I13" s="53" t="s">
        <v>34</v>
      </c>
      <c r="J13" s="96"/>
      <c r="K13" s="72"/>
      <c r="L13" s="84" t="str">
        <f t="shared" si="1"/>
        <v>Q2</v>
      </c>
      <c r="M13" s="85">
        <f t="shared" si="1"/>
        <v>93000</v>
      </c>
      <c r="N13" s="86">
        <f t="shared" si="1"/>
        <v>2</v>
      </c>
      <c r="O13" s="85">
        <f t="shared" si="1"/>
        <v>350000</v>
      </c>
      <c r="P13" s="87">
        <f>MIN(M13+N13*$C$6,$C$7-R12)</f>
        <v>293000</v>
      </c>
      <c r="Q13" s="88">
        <f t="shared" ref="Q13:Q15" si="2">M13+O13+N13*$C$6-P13</f>
        <v>350000</v>
      </c>
      <c r="R13" s="89">
        <f>R12+P13</f>
        <v>425500</v>
      </c>
      <c r="V13" s="12"/>
      <c r="W13" s="12"/>
      <c r="X13" s="12"/>
      <c r="Y13" s="11"/>
      <c r="Z13" s="12"/>
    </row>
    <row r="14" spans="1:26" x14ac:dyDescent="0.25">
      <c r="A14" s="29"/>
      <c r="B14" s="19"/>
      <c r="C14" s="51" t="s">
        <v>36</v>
      </c>
      <c r="D14" s="103">
        <v>105000</v>
      </c>
      <c r="E14" s="104">
        <v>0</v>
      </c>
      <c r="F14" s="103">
        <v>0</v>
      </c>
      <c r="G14" s="104" t="s">
        <v>34</v>
      </c>
      <c r="H14" s="52" t="s">
        <v>34</v>
      </c>
      <c r="I14" s="53" t="s">
        <v>34</v>
      </c>
      <c r="J14" s="96"/>
      <c r="K14" s="72"/>
      <c r="L14" s="84" t="str">
        <f t="shared" si="1"/>
        <v>Q3</v>
      </c>
      <c r="M14" s="85">
        <f t="shared" si="1"/>
        <v>105000</v>
      </c>
      <c r="N14" s="86">
        <f t="shared" si="1"/>
        <v>0</v>
      </c>
      <c r="O14" s="85">
        <f t="shared" si="1"/>
        <v>0</v>
      </c>
      <c r="P14" s="87">
        <f t="shared" ref="P14:P15" si="3">MIN(M14+N14*$C$6,$C$7-R13)</f>
        <v>74500</v>
      </c>
      <c r="Q14" s="88">
        <f t="shared" si="2"/>
        <v>30500</v>
      </c>
      <c r="R14" s="89">
        <f t="shared" ref="R14:R15" si="4">R13+P14</f>
        <v>500000</v>
      </c>
      <c r="V14" s="12"/>
      <c r="W14" s="12"/>
      <c r="X14" s="12"/>
      <c r="Y14" s="11"/>
      <c r="Z14" s="12"/>
    </row>
    <row r="15" spans="1:26" x14ac:dyDescent="0.25">
      <c r="A15" s="29"/>
      <c r="B15" s="19"/>
      <c r="C15" s="54" t="s">
        <v>37</v>
      </c>
      <c r="D15" s="105">
        <v>122500</v>
      </c>
      <c r="E15" s="106">
        <v>1</v>
      </c>
      <c r="F15" s="105">
        <v>150000</v>
      </c>
      <c r="G15" s="106" t="s">
        <v>34</v>
      </c>
      <c r="H15" s="55" t="s">
        <v>34</v>
      </c>
      <c r="I15" s="56" t="s">
        <v>34</v>
      </c>
      <c r="J15" s="96"/>
      <c r="K15" s="72"/>
      <c r="L15" s="90" t="str">
        <f t="shared" si="1"/>
        <v>Q4</v>
      </c>
      <c r="M15" s="91">
        <f t="shared" si="1"/>
        <v>122500</v>
      </c>
      <c r="N15" s="92">
        <f t="shared" si="1"/>
        <v>1</v>
      </c>
      <c r="O15" s="91">
        <f t="shared" si="1"/>
        <v>150000</v>
      </c>
      <c r="P15" s="93">
        <f t="shared" si="3"/>
        <v>0</v>
      </c>
      <c r="Q15" s="94">
        <f t="shared" si="2"/>
        <v>372500</v>
      </c>
      <c r="R15" s="95">
        <f t="shared" si="4"/>
        <v>500000</v>
      </c>
      <c r="V15" s="12"/>
      <c r="W15" s="12"/>
      <c r="X15" s="12"/>
      <c r="Y15" s="11"/>
      <c r="Z15" s="12"/>
    </row>
    <row r="16" spans="1:26" ht="15.75" thickBot="1" x14ac:dyDescent="0.3">
      <c r="A16" s="32"/>
      <c r="B16" s="23"/>
      <c r="C16" s="23"/>
      <c r="D16" s="23"/>
      <c r="E16" s="23"/>
      <c r="F16" s="23"/>
      <c r="G16" s="23"/>
      <c r="H16" s="23"/>
      <c r="I16" s="23"/>
      <c r="J16" s="107"/>
      <c r="K16" s="72"/>
      <c r="V16" s="12"/>
      <c r="W16" s="12"/>
      <c r="X16" s="12"/>
      <c r="Y16" s="11"/>
      <c r="Z16" s="12"/>
    </row>
    <row r="17" spans="10:26" x14ac:dyDescent="0.25">
      <c r="J17" s="71"/>
      <c r="K17" s="72"/>
      <c r="L17" s="10" t="s">
        <v>49</v>
      </c>
      <c r="V17" s="12"/>
      <c r="W17" s="12"/>
      <c r="X17" s="12"/>
      <c r="Y17" s="11"/>
      <c r="Z17" s="12"/>
    </row>
    <row r="18" spans="10:26" ht="15" customHeight="1" x14ac:dyDescent="0.25">
      <c r="J18" s="71"/>
      <c r="K18" s="72"/>
      <c r="L18" s="10" t="s">
        <v>50</v>
      </c>
      <c r="V18" s="12"/>
      <c r="W18" s="12"/>
      <c r="X18" s="12"/>
      <c r="Y18" s="11"/>
      <c r="Z18" s="12"/>
    </row>
    <row r="19" spans="10:26" x14ac:dyDescent="0.25">
      <c r="J19" s="71"/>
      <c r="K19" s="72"/>
      <c r="V19" s="12"/>
      <c r="W19" s="12"/>
      <c r="X19" s="12"/>
      <c r="Y19" s="11"/>
      <c r="Z19" s="12"/>
    </row>
    <row r="20" spans="10:26" x14ac:dyDescent="0.25">
      <c r="J20" s="71"/>
      <c r="K20" s="72"/>
      <c r="V20" s="12"/>
      <c r="W20" s="12"/>
      <c r="X20" s="12"/>
      <c r="Y20" s="11"/>
      <c r="Z20" s="12"/>
    </row>
    <row r="21" spans="10:26" x14ac:dyDescent="0.25">
      <c r="J21" s="71"/>
      <c r="K21" s="72"/>
      <c r="L21" s="9"/>
      <c r="S21" s="12"/>
      <c r="T21" s="12"/>
      <c r="U21" s="12"/>
      <c r="V21" s="12"/>
      <c r="W21" s="12"/>
      <c r="X21" s="12"/>
      <c r="Y21" s="11"/>
      <c r="Z21" s="12"/>
    </row>
    <row r="22" spans="10:26" ht="15" customHeight="1" x14ac:dyDescent="0.25">
      <c r="J22" s="71"/>
      <c r="K22" s="72"/>
      <c r="S22" s="12"/>
      <c r="T22" s="12"/>
      <c r="U22" s="12"/>
      <c r="V22" s="12"/>
      <c r="W22" s="12"/>
      <c r="X22" s="12"/>
      <c r="Y22" s="11"/>
      <c r="Z22" s="12"/>
    </row>
    <row r="23" spans="10:26" ht="15" customHeight="1" x14ac:dyDescent="0.25">
      <c r="J23" s="71"/>
      <c r="K23" s="72"/>
      <c r="S23" s="12"/>
      <c r="T23" s="12"/>
      <c r="U23" s="12"/>
      <c r="V23" s="12"/>
      <c r="W23" s="12"/>
      <c r="X23" s="12"/>
      <c r="Y23" s="11"/>
      <c r="Z23" s="12"/>
    </row>
    <row r="24" spans="10:26" ht="15" customHeight="1" x14ac:dyDescent="0.25">
      <c r="J24" s="71"/>
      <c r="K24" s="72"/>
      <c r="S24" s="12"/>
      <c r="T24" s="12"/>
      <c r="U24" s="12"/>
      <c r="V24" s="12"/>
      <c r="W24" s="12"/>
      <c r="X24" s="12"/>
      <c r="Y24" s="11"/>
      <c r="Z24" s="12"/>
    </row>
    <row r="25" spans="10:26" ht="15" customHeight="1" x14ac:dyDescent="0.25">
      <c r="J25" s="71"/>
      <c r="K25" s="72"/>
      <c r="S25" s="12"/>
      <c r="T25" s="12"/>
      <c r="U25" s="12"/>
      <c r="V25" s="12"/>
      <c r="W25" s="12"/>
      <c r="X25" s="12"/>
      <c r="Y25" s="11"/>
      <c r="Z25" s="12"/>
    </row>
    <row r="26" spans="10:26" ht="15" customHeight="1" x14ac:dyDescent="0.25">
      <c r="K26" s="12"/>
      <c r="S26" s="12"/>
      <c r="T26" s="12"/>
      <c r="U26" s="12"/>
      <c r="V26" s="12"/>
      <c r="W26" s="12"/>
      <c r="X26" s="12"/>
      <c r="Y26" s="11"/>
      <c r="Z26" s="12"/>
    </row>
    <row r="27" spans="10:26" ht="15" customHeight="1" x14ac:dyDescent="0.25">
      <c r="K27" s="12"/>
      <c r="S27" s="12"/>
      <c r="T27" s="12"/>
      <c r="U27" s="12"/>
      <c r="V27" s="12"/>
      <c r="W27" s="12"/>
      <c r="X27" s="12"/>
      <c r="Y27" s="11"/>
      <c r="Z27" s="12"/>
    </row>
    <row r="28" spans="10:26" x14ac:dyDescent="0.25">
      <c r="K28" s="12"/>
      <c r="S28" s="12"/>
      <c r="T28" s="12"/>
      <c r="U28" s="12"/>
      <c r="V28" s="12"/>
      <c r="W28" s="12"/>
      <c r="X28" s="12"/>
      <c r="Y28" s="11"/>
      <c r="Z28" s="12"/>
    </row>
    <row r="29" spans="10:26" x14ac:dyDescent="0.25">
      <c r="K29" s="12"/>
      <c r="S29" s="12"/>
      <c r="T29" s="12"/>
      <c r="U29" s="12"/>
      <c r="V29" s="12"/>
      <c r="W29" s="12"/>
      <c r="X29" s="12"/>
      <c r="Y29" s="11"/>
      <c r="Z29" s="12"/>
    </row>
    <row r="30" spans="10:26" x14ac:dyDescent="0.25">
      <c r="K30" s="12"/>
      <c r="S30" s="12"/>
      <c r="T30" s="12"/>
      <c r="U30" s="12"/>
      <c r="V30" s="12"/>
      <c r="W30" s="12"/>
      <c r="X30" s="12"/>
      <c r="Y30" s="11"/>
      <c r="Z30" s="12"/>
    </row>
    <row r="31" spans="10:26" x14ac:dyDescent="0.25">
      <c r="K31" s="12"/>
      <c r="S31" s="12"/>
      <c r="T31" s="12"/>
      <c r="U31" s="12"/>
      <c r="V31" s="12"/>
      <c r="W31" s="12"/>
      <c r="X31" s="12"/>
      <c r="Y31" s="11"/>
      <c r="Z31" s="12"/>
    </row>
    <row r="32" spans="10:26" x14ac:dyDescent="0.25">
      <c r="K32" s="12"/>
      <c r="S32" s="12"/>
      <c r="T32" s="12"/>
      <c r="U32" s="12"/>
      <c r="V32" s="12"/>
      <c r="W32" s="12"/>
      <c r="X32" s="12"/>
      <c r="Y32" s="11"/>
      <c r="Z32" s="12"/>
    </row>
    <row r="33" spans="1:26" x14ac:dyDescent="0.25">
      <c r="K33" s="12"/>
      <c r="S33" s="12"/>
      <c r="T33" s="12"/>
      <c r="U33" s="12"/>
      <c r="V33" s="12"/>
      <c r="W33" s="12"/>
      <c r="X33" s="12"/>
      <c r="Y33" s="11"/>
      <c r="Z33" s="12"/>
    </row>
    <row r="34" spans="1:26" x14ac:dyDescent="0.25">
      <c r="K34" s="12"/>
      <c r="S34" s="12"/>
      <c r="T34" s="12"/>
      <c r="U34" s="12"/>
      <c r="V34" s="12"/>
      <c r="W34" s="12"/>
      <c r="X34" s="12"/>
      <c r="Y34" s="11"/>
      <c r="Z34" s="12"/>
    </row>
    <row r="35" spans="1:26" x14ac:dyDescent="0.25">
      <c r="K35" s="12"/>
      <c r="S35" s="12"/>
      <c r="T35" s="12"/>
      <c r="U35" s="12"/>
      <c r="V35" s="12"/>
      <c r="W35" s="12"/>
      <c r="X35" s="12"/>
      <c r="Y35" s="11"/>
      <c r="Z35" s="12"/>
    </row>
    <row r="36" spans="1:26" x14ac:dyDescent="0.25">
      <c r="K36" s="12"/>
      <c r="S36" s="12"/>
      <c r="T36" s="12"/>
      <c r="U36" s="12"/>
      <c r="V36" s="12"/>
      <c r="W36" s="12"/>
      <c r="X36" s="12"/>
      <c r="Y36" s="11"/>
      <c r="Z36" s="12"/>
    </row>
    <row r="37" spans="1:26" x14ac:dyDescent="0.25">
      <c r="K37" s="12"/>
      <c r="S37" s="12"/>
      <c r="T37" s="12"/>
      <c r="U37" s="12"/>
      <c r="V37" s="12"/>
      <c r="W37" s="12"/>
      <c r="X37" s="12"/>
      <c r="Y37" s="11"/>
      <c r="Z37" s="12"/>
    </row>
    <row r="38" spans="1:26" x14ac:dyDescent="0.25">
      <c r="A38" s="12"/>
      <c r="B38" s="12"/>
      <c r="K38" s="12"/>
      <c r="S38" s="12"/>
      <c r="T38" s="12"/>
      <c r="U38" s="12"/>
      <c r="V38" s="12"/>
      <c r="W38" s="12"/>
      <c r="X38" s="12"/>
      <c r="Y38" s="11"/>
      <c r="Z38" s="12"/>
    </row>
    <row r="39" spans="1:26" x14ac:dyDescent="0.25">
      <c r="S39" s="12"/>
      <c r="T39" s="12"/>
      <c r="U39" s="12"/>
      <c r="V39" s="12"/>
      <c r="W39" s="12"/>
      <c r="X39" s="12"/>
      <c r="Y39" s="11"/>
      <c r="Z39" s="12"/>
    </row>
    <row r="40" spans="1:26" x14ac:dyDescent="0.25">
      <c r="S40" s="12"/>
      <c r="T40" s="12"/>
      <c r="U40" s="12"/>
      <c r="V40" s="12"/>
      <c r="W40" s="12"/>
      <c r="X40" s="12"/>
      <c r="Y40" s="11"/>
      <c r="Z40" s="12"/>
    </row>
    <row r="41" spans="1:26" x14ac:dyDescent="0.25">
      <c r="S41" s="12"/>
      <c r="T41" s="12"/>
      <c r="U41" s="12"/>
      <c r="V41" s="12"/>
      <c r="W41" s="12"/>
      <c r="X41" s="12"/>
      <c r="Y41" s="11"/>
      <c r="Z41" s="12"/>
    </row>
    <row r="42" spans="1:26" x14ac:dyDescent="0.25">
      <c r="S42" s="12"/>
      <c r="T42" s="12"/>
      <c r="U42" s="12"/>
      <c r="V42" s="12"/>
      <c r="W42" s="12"/>
      <c r="X42" s="12"/>
      <c r="Y42" s="11"/>
      <c r="Z42" s="12"/>
    </row>
    <row r="43" spans="1:26" x14ac:dyDescent="0.25">
      <c r="S43" s="12"/>
      <c r="T43" s="12"/>
      <c r="U43" s="12"/>
      <c r="V43" s="12"/>
      <c r="W43" s="12"/>
      <c r="X43" s="12"/>
      <c r="Y43" s="11"/>
      <c r="Z43" s="12"/>
    </row>
    <row r="44" spans="1:26" x14ac:dyDescent="0.25">
      <c r="S44" s="12"/>
      <c r="T44" s="12"/>
      <c r="U44" s="12"/>
      <c r="V44" s="12"/>
      <c r="W44" s="12"/>
      <c r="X44" s="12"/>
      <c r="Y44" s="11"/>
      <c r="Z44" s="12"/>
    </row>
    <row r="45" spans="1:26" x14ac:dyDescent="0.25">
      <c r="S45" s="12"/>
      <c r="T45" s="12"/>
      <c r="U45" s="12"/>
      <c r="V45" s="12"/>
      <c r="W45" s="12"/>
      <c r="X45" s="12"/>
      <c r="Y45" s="11"/>
      <c r="Z45" s="12"/>
    </row>
    <row r="46" spans="1:26" x14ac:dyDescent="0.25">
      <c r="S46" s="12"/>
      <c r="T46" s="12"/>
      <c r="U46" s="12"/>
      <c r="V46" s="12"/>
      <c r="W46" s="12"/>
      <c r="X46" s="12"/>
      <c r="Y46" s="11"/>
      <c r="Z46" s="12"/>
    </row>
    <row r="47" spans="1:26" x14ac:dyDescent="0.25">
      <c r="S47" s="12"/>
      <c r="T47" s="12"/>
      <c r="U47" s="12"/>
      <c r="V47" s="12"/>
      <c r="W47" s="12"/>
      <c r="X47" s="12"/>
      <c r="Y47" s="11"/>
      <c r="Z47" s="12"/>
    </row>
    <row r="48" spans="1:26" x14ac:dyDescent="0.25">
      <c r="S48" s="12"/>
      <c r="T48" s="12"/>
      <c r="U48" s="12"/>
      <c r="V48" s="12"/>
      <c r="W48" s="12"/>
      <c r="X48" s="12"/>
      <c r="Y48" s="11"/>
      <c r="Z48" s="12"/>
    </row>
    <row r="49" spans="19:26" x14ac:dyDescent="0.25">
      <c r="S49" s="12"/>
      <c r="T49" s="12"/>
      <c r="U49" s="12"/>
      <c r="V49" s="12"/>
      <c r="W49" s="12"/>
      <c r="X49" s="12"/>
      <c r="Y49" s="11"/>
      <c r="Z49" s="12"/>
    </row>
    <row r="165" spans="25:25" x14ac:dyDescent="0.25">
      <c r="Y165" s="11"/>
    </row>
    <row r="166" spans="25:25" x14ac:dyDescent="0.25">
      <c r="Y166" s="11"/>
    </row>
    <row r="167" spans="25:25" x14ac:dyDescent="0.25">
      <c r="Y167" s="11"/>
    </row>
    <row r="168" spans="25:25" x14ac:dyDescent="0.25">
      <c r="Y168" s="11"/>
    </row>
  </sheetData>
  <sheetProtection algorithmName="SHA-512" hashValue="S7mBPCDr/1zu2bbUeQx9HCMN1K5AlZkuBYa48lVypjNMrHmDPfHDBEP/HOcNEczLuWHykX5TawF61zJhFLE/VQ==" saltValue="NUT2yoDbgZMax/pmooggJA==" spinCount="100000" sheet="1" objects="1" scenarios="1" formatCells="0" formatColumns="0" formatRows="0"/>
  <hyperlinks>
    <hyperlink ref="J1" location="TOC!A1" display="Return to TOC" xr:uid="{ED4CA932-EABB-4B36-9441-2DC2D4BD2E6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ACB8-C352-4F99-A97E-A2B6E08EA228}">
  <sheetPr codeName="Sheet71"/>
  <dimension ref="A1:Z158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18.140625" style="10" customWidth="1"/>
    <col min="4" max="4" width="23.7109375" style="10" customWidth="1"/>
    <col min="5" max="5" width="15.7109375" style="10" bestFit="1" customWidth="1"/>
    <col min="6" max="10" width="6.7109375" style="10" customWidth="1"/>
    <col min="11" max="11" width="10.7109375" style="10" customWidth="1"/>
    <col min="12" max="12" width="2.7109375" style="10" customWidth="1"/>
    <col min="13" max="13" width="15.7109375" style="10" customWidth="1"/>
    <col min="14" max="14" width="13.28515625" style="10" customWidth="1"/>
    <col min="15" max="15" width="9.42578125" style="10" customWidth="1"/>
    <col min="16" max="16" width="3.7109375" style="10" customWidth="1"/>
    <col min="17" max="17" width="14.28515625" style="10" customWidth="1"/>
    <col min="18" max="18" width="14.7109375" style="10" customWidth="1"/>
    <col min="19" max="19" width="13.140625" style="10" customWidth="1"/>
    <col min="20" max="23" width="5.7109375" style="10" customWidth="1"/>
    <col min="24" max="24" width="18.140625" style="10" customWidth="1"/>
    <col min="25" max="16384" width="9.140625" style="10"/>
  </cols>
  <sheetData>
    <row r="1" spans="1:26" x14ac:dyDescent="0.25">
      <c r="A1" s="15" t="s">
        <v>3</v>
      </c>
      <c r="B1" s="16"/>
      <c r="C1" s="16" t="s">
        <v>13</v>
      </c>
      <c r="D1" s="17"/>
      <c r="E1" s="16"/>
      <c r="F1" s="16"/>
      <c r="G1" s="16"/>
      <c r="H1" s="16"/>
      <c r="I1" s="16"/>
      <c r="J1" s="16"/>
      <c r="K1" s="6" t="s">
        <v>8</v>
      </c>
      <c r="L1" s="8"/>
      <c r="M1" s="9" t="s">
        <v>9</v>
      </c>
      <c r="Y1" s="8"/>
    </row>
    <row r="2" spans="1:26" x14ac:dyDescent="0.25">
      <c r="A2" s="18" t="s">
        <v>4</v>
      </c>
      <c r="B2" s="19"/>
      <c r="C2" s="19" t="s">
        <v>14</v>
      </c>
      <c r="D2" s="19"/>
      <c r="E2" s="19"/>
      <c r="F2" s="19"/>
      <c r="G2" s="19"/>
      <c r="H2" s="19"/>
      <c r="I2" s="19"/>
      <c r="J2" s="19"/>
      <c r="K2" s="20"/>
      <c r="L2" s="8"/>
      <c r="Y2" s="8"/>
    </row>
    <row r="3" spans="1:26" x14ac:dyDescent="0.25">
      <c r="A3" s="18" t="s">
        <v>5</v>
      </c>
      <c r="B3" s="19"/>
      <c r="C3" s="19" t="s">
        <v>54</v>
      </c>
      <c r="D3" s="19"/>
      <c r="E3" s="19"/>
      <c r="F3" s="19"/>
      <c r="G3" s="19"/>
      <c r="H3" s="19"/>
      <c r="I3" s="19"/>
      <c r="J3" s="19"/>
      <c r="K3" s="20"/>
      <c r="L3" s="8"/>
      <c r="M3" s="10" t="s">
        <v>55</v>
      </c>
      <c r="Y3" s="8"/>
    </row>
    <row r="4" spans="1:26" x14ac:dyDescent="0.25">
      <c r="A4" s="26"/>
      <c r="B4" s="21"/>
      <c r="C4" s="21"/>
      <c r="D4" s="21"/>
      <c r="E4" s="21"/>
      <c r="F4" s="21"/>
      <c r="G4" s="21"/>
      <c r="H4" s="21"/>
      <c r="I4" s="21"/>
      <c r="J4" s="21"/>
      <c r="K4" s="22"/>
      <c r="L4" s="11"/>
      <c r="M4" s="10" t="s">
        <v>56</v>
      </c>
      <c r="Y4" s="11"/>
      <c r="Z4" s="12"/>
    </row>
    <row r="5" spans="1:26" ht="15" customHeight="1" x14ac:dyDescent="0.25">
      <c r="A5" s="27" t="s">
        <v>6</v>
      </c>
      <c r="B5" s="19"/>
      <c r="C5" s="64" t="str">
        <f>"A ~ Uniform ["&amp;B11&amp;", "&amp;B12&amp;"]"</f>
        <v>A ~ Uniform [0, 100]</v>
      </c>
      <c r="D5" s="19" t="s">
        <v>57</v>
      </c>
      <c r="E5" s="19"/>
      <c r="F5" s="19"/>
      <c r="G5" s="19"/>
      <c r="H5" s="19"/>
      <c r="I5" s="19"/>
      <c r="J5" s="19"/>
      <c r="K5" s="22"/>
      <c r="L5" s="11"/>
      <c r="V5" s="12"/>
      <c r="W5" s="12"/>
      <c r="X5" s="12"/>
      <c r="Y5" s="11"/>
      <c r="Z5" s="12"/>
    </row>
    <row r="6" spans="1:26" x14ac:dyDescent="0.25">
      <c r="A6" s="29"/>
      <c r="B6" s="19"/>
      <c r="C6" s="65">
        <f>B13</f>
        <v>50</v>
      </c>
      <c r="D6" s="19" t="s">
        <v>58</v>
      </c>
      <c r="E6" s="19"/>
      <c r="F6" s="19"/>
      <c r="G6" s="19"/>
      <c r="H6" s="19"/>
      <c r="I6" s="19"/>
      <c r="J6" s="19"/>
      <c r="K6" s="22"/>
      <c r="L6" s="11"/>
      <c r="M6" s="59" t="s">
        <v>59</v>
      </c>
      <c r="N6" s="60"/>
      <c r="V6" s="12"/>
      <c r="W6" s="12"/>
      <c r="X6" s="12"/>
      <c r="Y6" s="11"/>
      <c r="Z6" s="12"/>
    </row>
    <row r="7" spans="1:26" ht="15" customHeight="1" x14ac:dyDescent="0.25">
      <c r="A7" s="29"/>
      <c r="B7" s="19"/>
      <c r="C7" s="19"/>
      <c r="D7" s="19"/>
      <c r="E7" s="19"/>
      <c r="F7" s="19"/>
      <c r="G7" s="19"/>
      <c r="H7" s="19"/>
      <c r="I7" s="19"/>
      <c r="J7" s="19"/>
      <c r="K7" s="22"/>
      <c r="L7" s="11"/>
      <c r="V7" s="12"/>
      <c r="W7" s="12"/>
      <c r="X7" s="12"/>
      <c r="Y7" s="11"/>
      <c r="Z7" s="12"/>
    </row>
    <row r="8" spans="1:26" ht="15" customHeight="1" x14ac:dyDescent="0.25">
      <c r="A8" s="18" t="s">
        <v>7</v>
      </c>
      <c r="B8" s="21"/>
      <c r="C8" s="19" t="s">
        <v>60</v>
      </c>
      <c r="D8" s="19"/>
      <c r="E8" s="19"/>
      <c r="F8" s="19"/>
      <c r="G8" s="19"/>
      <c r="H8" s="19"/>
      <c r="I8" s="19"/>
      <c r="J8" s="19"/>
      <c r="K8" s="22"/>
      <c r="L8" s="11"/>
      <c r="M8" s="10" t="s">
        <v>61</v>
      </c>
      <c r="V8" s="12"/>
      <c r="W8" s="12"/>
      <c r="X8" s="12"/>
      <c r="Y8" s="11"/>
      <c r="Z8" s="12"/>
    </row>
    <row r="9" spans="1:26" x14ac:dyDescent="0.25">
      <c r="A9" s="27"/>
      <c r="B9" s="21"/>
      <c r="C9" s="19"/>
      <c r="D9" s="19"/>
      <c r="E9" s="19"/>
      <c r="F9" s="19"/>
      <c r="G9" s="19"/>
      <c r="H9" s="19"/>
      <c r="I9" s="19"/>
      <c r="J9" s="19"/>
      <c r="K9" s="22"/>
      <c r="L9" s="11"/>
      <c r="V9" s="12"/>
      <c r="W9" s="12"/>
      <c r="X9" s="12"/>
      <c r="Y9" s="11"/>
      <c r="Z9" s="12"/>
    </row>
    <row r="10" spans="1:26" x14ac:dyDescent="0.25">
      <c r="A10" s="26"/>
      <c r="B10" s="21"/>
      <c r="C10" s="48" t="s">
        <v>62</v>
      </c>
      <c r="D10" s="49" t="s">
        <v>63</v>
      </c>
      <c r="E10" s="66" t="s">
        <v>64</v>
      </c>
      <c r="F10" s="19"/>
      <c r="G10" s="19"/>
      <c r="H10" s="19"/>
      <c r="I10" s="19"/>
      <c r="J10" s="19"/>
      <c r="K10" s="22"/>
      <c r="L10" s="11"/>
      <c r="M10" s="25" t="s">
        <v>62</v>
      </c>
      <c r="N10" s="25" t="s">
        <v>65</v>
      </c>
      <c r="V10" s="12"/>
      <c r="W10" s="12"/>
      <c r="X10" s="12"/>
      <c r="Y10" s="11"/>
      <c r="Z10" s="12"/>
    </row>
    <row r="11" spans="1:26" x14ac:dyDescent="0.25">
      <c r="A11" s="26"/>
      <c r="B11" s="28">
        <v>0</v>
      </c>
      <c r="C11" s="67">
        <v>40</v>
      </c>
      <c r="D11" s="68" t="s">
        <v>34</v>
      </c>
      <c r="E11" s="69" t="s">
        <v>34</v>
      </c>
      <c r="F11" s="19"/>
      <c r="G11" s="19"/>
      <c r="H11" s="19"/>
      <c r="I11" s="19"/>
      <c r="J11" s="19"/>
      <c r="K11" s="22"/>
      <c r="L11" s="11"/>
      <c r="M11" s="8">
        <f>C11</f>
        <v>40</v>
      </c>
      <c r="N11" s="8">
        <f>M11/$C$6</f>
        <v>0.8</v>
      </c>
      <c r="V11" s="12"/>
      <c r="W11" s="12"/>
      <c r="X11" s="12"/>
      <c r="Y11" s="11"/>
      <c r="Z11" s="12"/>
    </row>
    <row r="12" spans="1:26" x14ac:dyDescent="0.25">
      <c r="A12" s="26"/>
      <c r="B12" s="28">
        <v>100</v>
      </c>
      <c r="C12" s="51">
        <v>50</v>
      </c>
      <c r="D12" s="52" t="s">
        <v>34</v>
      </c>
      <c r="E12" s="53" t="s">
        <v>34</v>
      </c>
      <c r="F12" s="19"/>
      <c r="G12" s="19"/>
      <c r="H12" s="19"/>
      <c r="I12" s="19"/>
      <c r="J12" s="19"/>
      <c r="K12" s="22"/>
      <c r="L12" s="11"/>
      <c r="M12" s="8">
        <f>C12</f>
        <v>50</v>
      </c>
      <c r="N12" s="45">
        <f t="shared" ref="N12:N13" si="0">M12/$C$6</f>
        <v>1</v>
      </c>
      <c r="V12" s="12"/>
      <c r="W12" s="12"/>
      <c r="X12" s="12"/>
      <c r="Y12" s="11"/>
      <c r="Z12" s="12"/>
    </row>
    <row r="13" spans="1:26" x14ac:dyDescent="0.25">
      <c r="A13" s="26"/>
      <c r="B13" s="28">
        <f>AVERAGE(B11,B12)</f>
        <v>50</v>
      </c>
      <c r="C13" s="54">
        <v>60</v>
      </c>
      <c r="D13" s="55" t="s">
        <v>34</v>
      </c>
      <c r="E13" s="56" t="s">
        <v>34</v>
      </c>
      <c r="F13" s="19"/>
      <c r="G13" s="19"/>
      <c r="H13" s="19"/>
      <c r="I13" s="19"/>
      <c r="J13" s="19"/>
      <c r="K13" s="22"/>
      <c r="L13" s="11"/>
      <c r="M13" s="8">
        <f>C13</f>
        <v>60</v>
      </c>
      <c r="N13" s="8">
        <f t="shared" si="0"/>
        <v>1.2</v>
      </c>
      <c r="V13" s="12"/>
      <c r="W13" s="12"/>
      <c r="X13" s="12"/>
      <c r="Y13" s="11"/>
      <c r="Z13" s="12"/>
    </row>
    <row r="14" spans="1:26" ht="15.75" thickBot="1" x14ac:dyDescent="0.3">
      <c r="A14" s="57"/>
      <c r="B14" s="58"/>
      <c r="C14" s="23"/>
      <c r="D14" s="23"/>
      <c r="E14" s="23"/>
      <c r="F14" s="23"/>
      <c r="G14" s="23"/>
      <c r="H14" s="23"/>
      <c r="I14" s="23"/>
      <c r="J14" s="23"/>
      <c r="K14" s="70"/>
      <c r="L14" s="11"/>
      <c r="V14" s="12"/>
      <c r="W14" s="12"/>
      <c r="X14" s="12"/>
      <c r="Y14" s="11"/>
      <c r="Z14" s="12"/>
    </row>
    <row r="15" spans="1:26" x14ac:dyDescent="0.25">
      <c r="K15" s="12"/>
      <c r="L15" s="11"/>
      <c r="M15" s="33"/>
      <c r="N15" s="34"/>
      <c r="O15" s="35"/>
      <c r="V15" s="12"/>
      <c r="W15" s="12"/>
      <c r="X15" s="12"/>
      <c r="Y15" s="11"/>
      <c r="Z15" s="12"/>
    </row>
    <row r="16" spans="1:26" x14ac:dyDescent="0.25">
      <c r="K16" s="12"/>
      <c r="L16" s="11"/>
      <c r="M16" s="36" t="s">
        <v>66</v>
      </c>
      <c r="N16" s="37"/>
      <c r="O16" s="39"/>
      <c r="Q16" s="44" t="s">
        <v>67</v>
      </c>
      <c r="V16" s="12"/>
      <c r="W16" s="12"/>
      <c r="X16" s="12"/>
      <c r="Y16" s="11"/>
      <c r="Z16" s="12"/>
    </row>
    <row r="17" spans="11:26" x14ac:dyDescent="0.25">
      <c r="K17" s="12"/>
      <c r="L17" s="11"/>
      <c r="M17" s="40"/>
      <c r="N17" s="41"/>
      <c r="O17" s="42"/>
      <c r="V17" s="12"/>
      <c r="W17" s="12"/>
      <c r="X17" s="12"/>
      <c r="Y17" s="11"/>
      <c r="Z17" s="12"/>
    </row>
    <row r="18" spans="11:26" x14ac:dyDescent="0.25">
      <c r="K18" s="12"/>
      <c r="L18" s="11"/>
      <c r="Y18" s="11"/>
      <c r="Z18" s="12"/>
    </row>
    <row r="19" spans="11:26" ht="15" customHeight="1" x14ac:dyDescent="0.25">
      <c r="K19" s="12"/>
      <c r="L19" s="11"/>
      <c r="M19" s="10" t="str">
        <f>"Since the expected loss is a scalar, namely " &amp;C6&amp;", we scale the cumulative distribution for A by dividing it by this amount."</f>
        <v>Since the expected loss is a scalar, namely 50, we scale the cumulative distribution for A by dividing it by this amount.</v>
      </c>
      <c r="Y19" s="11"/>
      <c r="Z19" s="12"/>
    </row>
    <row r="20" spans="11:26" x14ac:dyDescent="0.25">
      <c r="K20" s="12"/>
      <c r="L20" s="11"/>
      <c r="M20" s="10" t="str">
        <f>"Since A is defined uniformly on ["&amp;B11&amp;", "&amp;B12&amp;"], this means Y = A / E is defined uniformly on ["&amp;B11/C6&amp;", "&amp;B12/C6&amp;"] (and is zero everywhere else)."</f>
        <v>Since A is defined uniformly on [0, 100], this means Y = A / E is defined uniformly on [0, 2] (and is zero everywhere else).</v>
      </c>
      <c r="Y20" s="11"/>
      <c r="Z20" s="12"/>
    </row>
    <row r="21" spans="11:26" x14ac:dyDescent="0.25">
      <c r="K21" s="12"/>
      <c r="L21" s="11"/>
      <c r="V21" s="12"/>
      <c r="W21" s="12"/>
      <c r="X21" s="12"/>
      <c r="Y21" s="11"/>
      <c r="Z21" s="12"/>
    </row>
    <row r="22" spans="11:26" x14ac:dyDescent="0.25">
      <c r="K22" s="12"/>
      <c r="L22" s="11"/>
      <c r="M22" s="10" t="s">
        <v>68</v>
      </c>
      <c r="R22" s="10" t="s">
        <v>69</v>
      </c>
      <c r="S22" s="12"/>
      <c r="T22" s="12"/>
      <c r="U22" s="12"/>
      <c r="V22" s="12"/>
      <c r="W22" s="12"/>
      <c r="X22" s="12"/>
      <c r="Y22" s="11"/>
      <c r="Z22" s="12"/>
    </row>
    <row r="23" spans="11:26" ht="15" customHeight="1" x14ac:dyDescent="0.25">
      <c r="K23" s="12"/>
      <c r="L23" s="11"/>
      <c r="S23" s="12"/>
      <c r="T23" s="12"/>
      <c r="U23" s="12"/>
      <c r="V23" s="12"/>
      <c r="W23" s="12"/>
      <c r="X23" s="12"/>
      <c r="Y23" s="11"/>
      <c r="Z23" s="12"/>
    </row>
    <row r="24" spans="11:26" ht="15" customHeight="1" x14ac:dyDescent="0.25">
      <c r="K24" s="12"/>
      <c r="L24" s="11"/>
      <c r="M24" s="10" t="str">
        <f>"We'll illustrate plugging this into the Table M Charge formula for r = "&amp; N11&amp;":"</f>
        <v>We'll illustrate plugging this into the Table M Charge formula for r = 0.8:</v>
      </c>
      <c r="S24" s="12"/>
      <c r="T24" s="12"/>
      <c r="U24" s="12"/>
      <c r="V24" s="12"/>
      <c r="W24" s="12"/>
      <c r="X24" s="12"/>
      <c r="Y24" s="11"/>
      <c r="Z24" s="12"/>
    </row>
    <row r="25" spans="11:26" ht="15" customHeight="1" x14ac:dyDescent="0.25">
      <c r="K25" s="12"/>
      <c r="L25" s="11"/>
      <c r="S25" s="12"/>
      <c r="T25" s="12"/>
      <c r="U25" s="12"/>
      <c r="V25" s="12"/>
      <c r="W25" s="12"/>
      <c r="X25" s="12"/>
      <c r="Y25" s="11"/>
      <c r="Z25" s="12"/>
    </row>
    <row r="26" spans="11:26" ht="15" customHeight="1" x14ac:dyDescent="0.25">
      <c r="K26" s="12"/>
      <c r="L26" s="11"/>
      <c r="P26" s="13">
        <v>0.36</v>
      </c>
      <c r="S26" s="12"/>
      <c r="T26" s="12"/>
      <c r="U26" s="12"/>
      <c r="V26" s="12"/>
      <c r="W26" s="12"/>
      <c r="X26" s="12"/>
      <c r="Y26" s="11"/>
      <c r="Z26" s="12"/>
    </row>
    <row r="27" spans="11:26" ht="15" customHeight="1" x14ac:dyDescent="0.25">
      <c r="K27" s="12"/>
      <c r="L27" s="11"/>
      <c r="S27" s="12"/>
      <c r="T27" s="12"/>
      <c r="U27" s="12"/>
      <c r="V27" s="12"/>
      <c r="W27" s="12"/>
      <c r="X27" s="12"/>
      <c r="Y27" s="11"/>
      <c r="Z27" s="12"/>
    </row>
    <row r="28" spans="11:26" ht="15" customHeight="1" x14ac:dyDescent="0.25">
      <c r="K28" s="12"/>
      <c r="L28" s="11"/>
      <c r="M28" s="10" t="str">
        <f>"The associated insurance charge at r = "&amp;N11&amp;"  is then"</f>
        <v>The associated insurance charge at r = 0.8  is then</v>
      </c>
      <c r="R28" s="10" t="str">
        <f>TEXT(C6,"0")&amp;" * "&amp;P26&amp; " = "&amp;C6*P26</f>
        <v>50 * 0.36 = 18</v>
      </c>
      <c r="S28" s="12"/>
      <c r="T28" s="12"/>
      <c r="U28" s="12"/>
      <c r="V28" s="12"/>
      <c r="W28" s="12"/>
      <c r="X28" s="12"/>
      <c r="Y28" s="11"/>
      <c r="Z28" s="12"/>
    </row>
    <row r="29" spans="11:26" x14ac:dyDescent="0.25">
      <c r="K29" s="12"/>
      <c r="L29" s="11"/>
      <c r="S29" s="12"/>
      <c r="T29" s="12"/>
      <c r="U29" s="12"/>
      <c r="V29" s="12"/>
      <c r="W29" s="12"/>
      <c r="X29" s="12"/>
      <c r="Y29" s="11"/>
      <c r="Z29" s="12"/>
    </row>
    <row r="30" spans="11:26" x14ac:dyDescent="0.25">
      <c r="K30" s="12"/>
      <c r="L30" s="11"/>
      <c r="M30" s="10" t="s">
        <v>70</v>
      </c>
      <c r="S30" s="12"/>
      <c r="T30" s="12"/>
      <c r="U30" s="12"/>
      <c r="V30" s="12"/>
      <c r="W30" s="12"/>
      <c r="X30" s="12"/>
      <c r="Y30" s="11"/>
      <c r="Z30" s="12"/>
    </row>
    <row r="31" spans="11:26" x14ac:dyDescent="0.25">
      <c r="K31" s="12"/>
      <c r="L31" s="11"/>
      <c r="S31" s="12"/>
      <c r="T31" s="12"/>
      <c r="U31" s="12"/>
      <c r="V31" s="12"/>
      <c r="W31" s="12"/>
      <c r="X31" s="12"/>
      <c r="Y31" s="11"/>
      <c r="Z31" s="12"/>
    </row>
    <row r="32" spans="11:26" ht="30" x14ac:dyDescent="0.25">
      <c r="K32" s="12"/>
      <c r="L32" s="11"/>
      <c r="M32" s="25" t="s">
        <v>62</v>
      </c>
      <c r="N32" s="25" t="s">
        <v>63</v>
      </c>
      <c r="O32" s="30" t="s">
        <v>64</v>
      </c>
      <c r="S32" s="12"/>
      <c r="T32" s="12"/>
      <c r="U32" s="12"/>
      <c r="V32" s="12"/>
      <c r="W32" s="12"/>
      <c r="X32" s="12"/>
      <c r="Y32" s="11"/>
      <c r="Z32" s="12"/>
    </row>
    <row r="33" spans="1:26" x14ac:dyDescent="0.25">
      <c r="K33" s="12"/>
      <c r="L33" s="11"/>
      <c r="M33" s="61">
        <v>40</v>
      </c>
      <c r="N33" s="62">
        <f>($B$11+$B$12)/($B$12-$B$11)*($B$12/($B$11+$B$12)-N11/2)^2</f>
        <v>0.36</v>
      </c>
      <c r="O33" s="62">
        <f>$C$6*N33</f>
        <v>18</v>
      </c>
      <c r="S33" s="12"/>
      <c r="T33" s="12"/>
      <c r="U33" s="12"/>
      <c r="V33" s="12"/>
      <c r="W33" s="12"/>
      <c r="X33" s="12"/>
      <c r="Y33" s="11"/>
      <c r="Z33" s="12"/>
    </row>
    <row r="34" spans="1:26" x14ac:dyDescent="0.25">
      <c r="K34" s="12"/>
      <c r="L34" s="11"/>
      <c r="M34" s="61">
        <v>50</v>
      </c>
      <c r="N34" s="62">
        <f t="shared" ref="N34:N35" si="1">($B$11+$B$12)/($B$12-$B$11)*($B$12/($B$11+$B$12)-N12/2)^2</f>
        <v>0.25</v>
      </c>
      <c r="O34" s="62">
        <f t="shared" ref="O34:O35" si="2">$C$6*N34</f>
        <v>12.5</v>
      </c>
      <c r="S34" s="12"/>
      <c r="T34" s="12"/>
      <c r="U34" s="12"/>
      <c r="V34" s="12"/>
      <c r="W34" s="12"/>
      <c r="X34" s="12"/>
      <c r="Y34" s="11"/>
      <c r="Z34" s="12"/>
    </row>
    <row r="35" spans="1:26" x14ac:dyDescent="0.25">
      <c r="K35" s="12"/>
      <c r="L35" s="11"/>
      <c r="M35" s="61">
        <v>60</v>
      </c>
      <c r="N35" s="62">
        <f t="shared" si="1"/>
        <v>0.16000000000000003</v>
      </c>
      <c r="O35" s="62">
        <f t="shared" si="2"/>
        <v>8.0000000000000018</v>
      </c>
      <c r="S35" s="12"/>
      <c r="T35" s="12"/>
      <c r="U35" s="12"/>
      <c r="V35" s="12"/>
      <c r="W35" s="12"/>
      <c r="X35" s="12"/>
      <c r="Y35" s="11"/>
      <c r="Z35" s="12"/>
    </row>
    <row r="36" spans="1:26" x14ac:dyDescent="0.25">
      <c r="K36" s="12"/>
      <c r="L36" s="11"/>
      <c r="S36" s="12"/>
      <c r="T36" s="12"/>
      <c r="U36" s="12"/>
      <c r="V36" s="12"/>
      <c r="W36" s="12"/>
      <c r="X36" s="12"/>
      <c r="Y36" s="11"/>
      <c r="Z36" s="12"/>
    </row>
    <row r="37" spans="1:26" x14ac:dyDescent="0.25">
      <c r="K37" s="12"/>
      <c r="L37" s="11"/>
      <c r="Y37" s="11"/>
      <c r="Z37" s="12"/>
    </row>
    <row r="38" spans="1:26" x14ac:dyDescent="0.25">
      <c r="K38" s="12"/>
      <c r="L38" s="11"/>
      <c r="Y38" s="11"/>
      <c r="Z38" s="12"/>
    </row>
    <row r="39" spans="1:26" x14ac:dyDescent="0.25">
      <c r="A39" s="12"/>
      <c r="B39" s="12"/>
      <c r="K39" s="12"/>
      <c r="L39" s="11"/>
      <c r="M39" s="44" t="s">
        <v>71</v>
      </c>
      <c r="S39" s="12"/>
      <c r="T39" s="12"/>
      <c r="U39" s="12"/>
      <c r="V39" s="12"/>
      <c r="W39" s="12"/>
      <c r="X39" s="12"/>
      <c r="Y39" s="11"/>
      <c r="Z39" s="12"/>
    </row>
    <row r="40" spans="1:26" x14ac:dyDescent="0.25">
      <c r="L40" s="11"/>
      <c r="M40" s="44" t="s">
        <v>72</v>
      </c>
      <c r="S40" s="12"/>
      <c r="T40" s="12"/>
      <c r="U40" s="12"/>
      <c r="V40" s="12"/>
      <c r="W40" s="12"/>
      <c r="X40" s="12"/>
      <c r="Y40" s="11"/>
      <c r="Z40" s="12"/>
    </row>
    <row r="41" spans="1:26" x14ac:dyDescent="0.25">
      <c r="L41" s="11"/>
      <c r="M41" s="63" t="s">
        <v>73</v>
      </c>
      <c r="S41" s="12"/>
      <c r="T41" s="12"/>
      <c r="U41" s="12"/>
      <c r="V41" s="12"/>
      <c r="W41" s="12"/>
      <c r="X41" s="12"/>
      <c r="Y41" s="11"/>
      <c r="Z41" s="12"/>
    </row>
    <row r="42" spans="1:26" x14ac:dyDescent="0.25">
      <c r="L42" s="11"/>
      <c r="S42" s="12"/>
      <c r="T42" s="12"/>
      <c r="U42" s="12"/>
      <c r="V42" s="12"/>
      <c r="W42" s="12"/>
      <c r="X42" s="12"/>
      <c r="Y42" s="11"/>
      <c r="Z42" s="12"/>
    </row>
    <row r="43" spans="1:26" x14ac:dyDescent="0.25">
      <c r="L43" s="11"/>
      <c r="S43" s="12"/>
      <c r="T43" s="12"/>
      <c r="U43" s="12"/>
      <c r="V43" s="12"/>
      <c r="W43" s="12"/>
      <c r="X43" s="12"/>
      <c r="Y43" s="11"/>
      <c r="Z43" s="12"/>
    </row>
    <row r="44" spans="1:26" x14ac:dyDescent="0.25">
      <c r="L44" s="11"/>
      <c r="S44" s="12"/>
      <c r="T44" s="12"/>
      <c r="U44" s="12"/>
      <c r="V44" s="12"/>
      <c r="W44" s="12"/>
      <c r="X44" s="12"/>
      <c r="Y44" s="11"/>
      <c r="Z44" s="12"/>
    </row>
    <row r="45" spans="1:26" x14ac:dyDescent="0.25">
      <c r="L45" s="11"/>
      <c r="S45" s="12"/>
      <c r="T45" s="12"/>
      <c r="U45" s="12"/>
      <c r="V45" s="12"/>
      <c r="W45" s="12"/>
      <c r="X45" s="12"/>
      <c r="Y45" s="11"/>
      <c r="Z45" s="12"/>
    </row>
    <row r="46" spans="1:26" x14ac:dyDescent="0.25">
      <c r="L46" s="11"/>
      <c r="S46" s="12"/>
      <c r="T46" s="12"/>
      <c r="U46" s="12"/>
      <c r="V46" s="12"/>
      <c r="W46" s="12"/>
      <c r="X46" s="12"/>
      <c r="Y46" s="11"/>
      <c r="Z46" s="12"/>
    </row>
    <row r="47" spans="1:26" x14ac:dyDescent="0.25">
      <c r="L47" s="11"/>
      <c r="S47" s="12"/>
      <c r="T47" s="12"/>
      <c r="U47" s="12"/>
      <c r="V47" s="12"/>
      <c r="W47" s="12"/>
      <c r="X47" s="12"/>
      <c r="Y47" s="11"/>
      <c r="Z47" s="12"/>
    </row>
    <row r="48" spans="1:26" x14ac:dyDescent="0.25">
      <c r="L48" s="11"/>
      <c r="S48" s="12"/>
      <c r="T48" s="12"/>
      <c r="U48" s="12"/>
      <c r="V48" s="12"/>
      <c r="W48" s="12"/>
      <c r="X48" s="12"/>
      <c r="Y48" s="11"/>
      <c r="Z48" s="12"/>
    </row>
    <row r="49" spans="12:26" x14ac:dyDescent="0.25">
      <c r="L49" s="11"/>
      <c r="S49" s="12"/>
      <c r="T49" s="12"/>
      <c r="U49" s="12"/>
      <c r="V49" s="12"/>
      <c r="W49" s="12"/>
      <c r="X49" s="12"/>
      <c r="Y49" s="11"/>
      <c r="Z49" s="12"/>
    </row>
    <row r="152" spans="12:25" x14ac:dyDescent="0.25">
      <c r="L152" s="11"/>
      <c r="Y152" s="11"/>
    </row>
    <row r="153" spans="12:25" x14ac:dyDescent="0.25">
      <c r="L153" s="11"/>
      <c r="Y153" s="11"/>
    </row>
    <row r="154" spans="12:25" x14ac:dyDescent="0.25">
      <c r="L154" s="11"/>
      <c r="Y154" s="11"/>
    </row>
    <row r="155" spans="12:25" x14ac:dyDescent="0.25">
      <c r="L155" s="11"/>
      <c r="Y155" s="11"/>
    </row>
    <row r="156" spans="12:25" x14ac:dyDescent="0.25">
      <c r="L156" s="11"/>
      <c r="Y156" s="11"/>
    </row>
    <row r="157" spans="12:25" x14ac:dyDescent="0.25">
      <c r="L157" s="11"/>
      <c r="Y157" s="11"/>
    </row>
    <row r="158" spans="12:25" x14ac:dyDescent="0.25">
      <c r="L158" s="11"/>
      <c r="Y158" s="11"/>
    </row>
  </sheetData>
  <sheetProtection algorithmName="SHA-512" hashValue="ZfHPRypx+xa6aC6w69meH51Ks0a8KlrodAumMPMOoV0Cs0j0M0gxJrKMX3QCBAXJcCD5ZuLXcRPT+ecwL0t6IA==" saltValue="wIqYw5FgTMruZuNBlnavVA==" spinCount="100000" sheet="1" objects="1" scenarios="1" formatCells="0" formatColumns="0" formatRows="0"/>
  <hyperlinks>
    <hyperlink ref="K1" location="TOC!A1" display="Return to TOC" xr:uid="{FD928044-77E8-49B1-9C06-8C71B8E4D68A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DC553-BD5C-4842-BE07-81A0AE995D6A}">
  <sheetPr codeName="Sheet72"/>
  <dimension ref="A1:Y158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14.42578125" style="10" customWidth="1"/>
    <col min="4" max="4" width="15" style="10" bestFit="1" customWidth="1"/>
    <col min="5" max="5" width="16.7109375" style="10" bestFit="1" customWidth="1"/>
    <col min="6" max="6" width="17.28515625" style="10" customWidth="1"/>
    <col min="7" max="7" width="12.5703125" style="10" bestFit="1" customWidth="1"/>
    <col min="8" max="8" width="9.140625" style="10"/>
    <col min="9" max="10" width="9.140625" style="10" customWidth="1"/>
    <col min="11" max="11" width="3.7109375" style="10" customWidth="1"/>
    <col min="12" max="13" width="15.7109375" style="10" customWidth="1"/>
    <col min="14" max="14" width="14.28515625" style="10" customWidth="1"/>
    <col min="15" max="15" width="22.28515625" style="10" customWidth="1"/>
    <col min="16" max="16" width="9.7109375" style="10" customWidth="1"/>
    <col min="17" max="19" width="9.140625" style="10" customWidth="1"/>
    <col min="20" max="23" width="4.7109375" style="10" customWidth="1"/>
    <col min="24" max="16384" width="9.140625" style="10"/>
  </cols>
  <sheetData>
    <row r="1" spans="1:25" x14ac:dyDescent="0.25">
      <c r="A1" s="15" t="s">
        <v>3</v>
      </c>
      <c r="B1" s="16"/>
      <c r="C1" s="16" t="s">
        <v>13</v>
      </c>
      <c r="D1" s="17"/>
      <c r="E1" s="16"/>
      <c r="F1" s="16"/>
      <c r="G1" s="16"/>
      <c r="H1" s="16"/>
      <c r="I1" s="16"/>
      <c r="J1" s="6" t="s">
        <v>8</v>
      </c>
      <c r="L1" s="9" t="s">
        <v>9</v>
      </c>
      <c r="X1" s="8"/>
    </row>
    <row r="2" spans="1:25" x14ac:dyDescent="0.25">
      <c r="A2" s="18" t="s">
        <v>4</v>
      </c>
      <c r="B2" s="19"/>
      <c r="C2" s="19" t="s">
        <v>14</v>
      </c>
      <c r="D2" s="19"/>
      <c r="E2" s="19"/>
      <c r="F2" s="19"/>
      <c r="G2" s="19"/>
      <c r="H2" s="19"/>
      <c r="I2" s="19"/>
      <c r="J2" s="20"/>
      <c r="X2" s="8"/>
    </row>
    <row r="3" spans="1:25" x14ac:dyDescent="0.25">
      <c r="A3" s="18" t="s">
        <v>5</v>
      </c>
      <c r="B3" s="19"/>
      <c r="C3" s="19" t="s">
        <v>75</v>
      </c>
      <c r="D3" s="19"/>
      <c r="E3" s="19"/>
      <c r="F3" s="19"/>
      <c r="G3" s="19"/>
      <c r="H3" s="19"/>
      <c r="I3" s="19"/>
      <c r="J3" s="20"/>
      <c r="L3" s="10" t="s">
        <v>76</v>
      </c>
      <c r="X3" s="8"/>
    </row>
    <row r="4" spans="1:25" x14ac:dyDescent="0.25">
      <c r="A4" s="26"/>
      <c r="B4" s="21"/>
      <c r="C4" s="21"/>
      <c r="D4" s="21"/>
      <c r="E4" s="21"/>
      <c r="F4" s="21"/>
      <c r="G4" s="21"/>
      <c r="H4" s="21"/>
      <c r="I4" s="21"/>
      <c r="J4" s="22"/>
      <c r="L4" s="33"/>
      <c r="M4" s="34"/>
      <c r="N4" s="34"/>
      <c r="O4" s="35"/>
      <c r="X4" s="11"/>
      <c r="Y4" s="12"/>
    </row>
    <row r="5" spans="1:25" ht="15" customHeight="1" x14ac:dyDescent="0.25">
      <c r="A5" s="27" t="s">
        <v>6</v>
      </c>
      <c r="B5" s="19"/>
      <c r="C5" s="19" t="s">
        <v>77</v>
      </c>
      <c r="D5" s="19" t="s">
        <v>78</v>
      </c>
      <c r="E5" s="19"/>
      <c r="F5" s="19"/>
      <c r="G5" s="19"/>
      <c r="H5" s="19"/>
      <c r="I5" s="19"/>
      <c r="J5" s="20"/>
      <c r="L5" s="36" t="s">
        <v>79</v>
      </c>
      <c r="M5" s="37"/>
      <c r="N5" s="38" t="s">
        <v>80</v>
      </c>
      <c r="O5" s="39"/>
      <c r="U5" s="12"/>
      <c r="V5" s="12"/>
      <c r="W5" s="12"/>
      <c r="X5" s="11"/>
      <c r="Y5" s="12"/>
    </row>
    <row r="6" spans="1:25" x14ac:dyDescent="0.25">
      <c r="A6" s="29"/>
      <c r="B6" s="47">
        <v>10</v>
      </c>
      <c r="C6" s="19" t="str">
        <f>"E[A] = "&amp;B6</f>
        <v>E[A] = 10</v>
      </c>
      <c r="D6" s="19"/>
      <c r="E6" s="19"/>
      <c r="F6" s="19"/>
      <c r="G6" s="19"/>
      <c r="H6" s="19"/>
      <c r="I6" s="19"/>
      <c r="J6" s="20"/>
      <c r="L6" s="40"/>
      <c r="M6" s="41"/>
      <c r="N6" s="41"/>
      <c r="O6" s="42"/>
      <c r="U6" s="12"/>
      <c r="V6" s="12"/>
      <c r="W6" s="12"/>
      <c r="X6" s="11"/>
      <c r="Y6" s="12"/>
    </row>
    <row r="7" spans="1:25" ht="15" customHeight="1" x14ac:dyDescent="0.25">
      <c r="A7" s="29"/>
      <c r="B7" s="19"/>
      <c r="C7" s="19"/>
      <c r="D7" s="19"/>
      <c r="E7" s="19"/>
      <c r="F7" s="19"/>
      <c r="G7" s="19"/>
      <c r="H7" s="19"/>
      <c r="I7" s="19"/>
      <c r="J7" s="20"/>
      <c r="U7" s="12"/>
      <c r="V7" s="12"/>
      <c r="W7" s="12"/>
      <c r="X7" s="11"/>
      <c r="Y7" s="12"/>
    </row>
    <row r="8" spans="1:25" ht="15" customHeight="1" x14ac:dyDescent="0.25">
      <c r="A8" s="18" t="s">
        <v>7</v>
      </c>
      <c r="B8" s="21"/>
      <c r="C8" s="19" t="s">
        <v>81</v>
      </c>
      <c r="D8" s="19"/>
      <c r="E8" s="19"/>
      <c r="F8" s="19"/>
      <c r="G8" s="19"/>
      <c r="H8" s="19"/>
      <c r="I8" s="19"/>
      <c r="J8" s="20"/>
      <c r="L8" s="33"/>
      <c r="M8" s="34"/>
      <c r="N8" s="34"/>
      <c r="O8" s="34"/>
      <c r="P8" s="108"/>
      <c r="U8" s="12"/>
      <c r="V8" s="12"/>
      <c r="W8" s="12"/>
      <c r="X8" s="11"/>
      <c r="Y8" s="12"/>
    </row>
    <row r="9" spans="1:25" x14ac:dyDescent="0.25">
      <c r="A9" s="27"/>
      <c r="B9" s="21"/>
      <c r="C9" s="19"/>
      <c r="D9" s="19"/>
      <c r="E9" s="19"/>
      <c r="F9" s="19"/>
      <c r="G9" s="19"/>
      <c r="H9" s="19"/>
      <c r="I9" s="19"/>
      <c r="J9" s="20"/>
      <c r="L9" s="43" t="s">
        <v>82</v>
      </c>
      <c r="M9" s="109"/>
      <c r="N9" s="109"/>
      <c r="O9" s="109"/>
      <c r="P9" s="110"/>
      <c r="U9" s="12"/>
      <c r="V9" s="12"/>
      <c r="W9" s="12"/>
      <c r="X9" s="11"/>
      <c r="Y9" s="12"/>
    </row>
    <row r="10" spans="1:25" x14ac:dyDescent="0.25">
      <c r="A10" s="26"/>
      <c r="B10" s="21"/>
      <c r="C10" s="48" t="s">
        <v>62</v>
      </c>
      <c r="D10" s="49" t="s">
        <v>83</v>
      </c>
      <c r="E10" s="50" t="s">
        <v>84</v>
      </c>
      <c r="F10" s="19"/>
      <c r="G10" s="19"/>
      <c r="H10" s="19"/>
      <c r="I10" s="19"/>
      <c r="J10" s="20"/>
      <c r="L10" s="40"/>
      <c r="M10" s="41"/>
      <c r="N10" s="41"/>
      <c r="O10" s="41"/>
      <c r="P10" s="111"/>
      <c r="U10" s="12"/>
      <c r="V10" s="12"/>
      <c r="W10" s="12"/>
      <c r="X10" s="11"/>
      <c r="Y10" s="12"/>
    </row>
    <row r="11" spans="1:25" x14ac:dyDescent="0.25">
      <c r="A11" s="26"/>
      <c r="B11" s="21"/>
      <c r="C11" s="51">
        <v>5</v>
      </c>
      <c r="D11" s="52" t="s">
        <v>34</v>
      </c>
      <c r="E11" s="53" t="s">
        <v>34</v>
      </c>
      <c r="F11" s="19"/>
      <c r="G11" s="19"/>
      <c r="H11" s="19"/>
      <c r="I11" s="19"/>
      <c r="J11" s="20"/>
      <c r="U11" s="12"/>
      <c r="V11" s="12"/>
      <c r="W11" s="12"/>
      <c r="X11" s="11"/>
      <c r="Y11" s="12"/>
    </row>
    <row r="12" spans="1:25" x14ac:dyDescent="0.25">
      <c r="A12" s="26"/>
      <c r="B12" s="21"/>
      <c r="C12" s="51">
        <v>10</v>
      </c>
      <c r="D12" s="52" t="s">
        <v>34</v>
      </c>
      <c r="E12" s="53" t="s">
        <v>34</v>
      </c>
      <c r="F12" s="19"/>
      <c r="G12" s="19"/>
      <c r="H12" s="19"/>
      <c r="I12" s="19"/>
      <c r="J12" s="20"/>
      <c r="L12" s="10" t="s">
        <v>85</v>
      </c>
      <c r="U12" s="12"/>
      <c r="V12" s="12"/>
      <c r="W12" s="12"/>
      <c r="X12" s="11"/>
      <c r="Y12" s="12"/>
    </row>
    <row r="13" spans="1:25" x14ac:dyDescent="0.25">
      <c r="A13" s="26"/>
      <c r="B13" s="21"/>
      <c r="C13" s="54">
        <v>15</v>
      </c>
      <c r="D13" s="55" t="s">
        <v>34</v>
      </c>
      <c r="E13" s="56" t="s">
        <v>34</v>
      </c>
      <c r="F13" s="19"/>
      <c r="G13" s="19"/>
      <c r="H13" s="19"/>
      <c r="I13" s="19"/>
      <c r="J13" s="20"/>
      <c r="L13" s="10" t="s">
        <v>86</v>
      </c>
      <c r="U13" s="12"/>
      <c r="V13" s="12"/>
      <c r="W13" s="12"/>
      <c r="X13" s="11"/>
      <c r="Y13" s="12"/>
    </row>
    <row r="14" spans="1:25" ht="15.75" thickBot="1" x14ac:dyDescent="0.3">
      <c r="A14" s="57"/>
      <c r="B14" s="58"/>
      <c r="C14" s="23"/>
      <c r="D14" s="23"/>
      <c r="E14" s="23"/>
      <c r="F14" s="23"/>
      <c r="G14" s="23"/>
      <c r="H14" s="23"/>
      <c r="I14" s="23"/>
      <c r="J14" s="24"/>
      <c r="U14" s="12"/>
      <c r="V14" s="12"/>
      <c r="W14" s="12"/>
      <c r="X14" s="11"/>
      <c r="Y14" s="12"/>
    </row>
    <row r="15" spans="1:25" x14ac:dyDescent="0.25">
      <c r="L15" s="10" t="s">
        <v>87</v>
      </c>
      <c r="O15" s="44" t="s">
        <v>88</v>
      </c>
      <c r="U15" s="12"/>
      <c r="V15" s="12"/>
      <c r="W15" s="12"/>
      <c r="X15" s="11"/>
      <c r="Y15" s="12"/>
    </row>
    <row r="16" spans="1:25" x14ac:dyDescent="0.25">
      <c r="U16" s="12"/>
      <c r="V16" s="12"/>
      <c r="W16" s="12"/>
      <c r="X16" s="11"/>
      <c r="Y16" s="12"/>
    </row>
    <row r="17" spans="12:25" x14ac:dyDescent="0.25">
      <c r="L17" s="10" t="s">
        <v>89</v>
      </c>
      <c r="U17" s="12"/>
      <c r="V17" s="12"/>
      <c r="W17" s="12"/>
      <c r="X17" s="11"/>
      <c r="Y17" s="12"/>
    </row>
    <row r="18" spans="12:25" x14ac:dyDescent="0.25">
      <c r="U18" s="12"/>
      <c r="V18" s="12"/>
      <c r="W18" s="12"/>
      <c r="X18" s="11"/>
      <c r="Y18" s="12"/>
    </row>
    <row r="19" spans="12:25" ht="15" customHeight="1" x14ac:dyDescent="0.25">
      <c r="L19" s="10" t="s">
        <v>90</v>
      </c>
      <c r="M19" s="10" t="s">
        <v>91</v>
      </c>
      <c r="U19" s="12"/>
      <c r="V19" s="12"/>
      <c r="W19" s="12"/>
      <c r="X19" s="11"/>
      <c r="Y19" s="12"/>
    </row>
    <row r="20" spans="12:25" x14ac:dyDescent="0.25">
      <c r="U20" s="12"/>
      <c r="V20" s="12"/>
      <c r="W20" s="12"/>
      <c r="X20" s="11"/>
      <c r="Y20" s="12"/>
    </row>
    <row r="21" spans="12:25" ht="18" x14ac:dyDescent="0.35">
      <c r="L21" s="10" t="s">
        <v>92</v>
      </c>
      <c r="U21" s="12"/>
      <c r="V21" s="12"/>
      <c r="W21" s="12"/>
      <c r="X21" s="11"/>
      <c r="Y21" s="12"/>
    </row>
    <row r="22" spans="12:25" x14ac:dyDescent="0.25">
      <c r="R22" s="12"/>
      <c r="S22" s="12"/>
      <c r="T22" s="12"/>
      <c r="U22" s="12"/>
      <c r="V22" s="12"/>
      <c r="W22" s="12"/>
      <c r="X22" s="11"/>
      <c r="Y22" s="12"/>
    </row>
    <row r="23" spans="12:25" ht="15" customHeight="1" x14ac:dyDescent="0.25">
      <c r="L23" s="10" t="str">
        <f>"Using the above, our exponential distribution A which has mean "&amp;B6&amp;", yields a = 1 / "&amp;B6&amp;". So the p.d.f. of Y is:"</f>
        <v>Using the above, our exponential distribution A which has mean 10, yields a = 1 / 10. So the p.d.f. of Y is:</v>
      </c>
      <c r="R23" s="12"/>
      <c r="S23" s="12"/>
      <c r="T23" s="12"/>
      <c r="U23" s="12"/>
      <c r="V23" s="12"/>
      <c r="W23" s="12"/>
      <c r="X23" s="11"/>
      <c r="Y23" s="12"/>
    </row>
    <row r="24" spans="12:25" ht="15" customHeight="1" x14ac:dyDescent="0.25">
      <c r="R24" s="12"/>
      <c r="S24" s="12"/>
      <c r="T24" s="12"/>
      <c r="U24" s="12"/>
      <c r="V24" s="12"/>
      <c r="W24" s="12"/>
      <c r="X24" s="11"/>
      <c r="Y24" s="12"/>
    </row>
    <row r="25" spans="12:25" ht="15" customHeight="1" x14ac:dyDescent="0.25">
      <c r="R25" s="12"/>
      <c r="S25" s="12"/>
      <c r="T25" s="12"/>
      <c r="U25" s="12"/>
      <c r="V25" s="12"/>
      <c r="W25" s="12"/>
      <c r="X25" s="11"/>
      <c r="Y25" s="12"/>
    </row>
    <row r="26" spans="12:25" ht="15" customHeight="1" x14ac:dyDescent="0.25">
      <c r="R26" s="12"/>
      <c r="S26" s="12"/>
      <c r="T26" s="12"/>
      <c r="U26" s="12"/>
      <c r="V26" s="12"/>
      <c r="W26" s="12"/>
      <c r="X26" s="11"/>
      <c r="Y26" s="12"/>
    </row>
    <row r="27" spans="12:25" ht="15" customHeight="1" x14ac:dyDescent="0.25">
      <c r="R27" s="12"/>
      <c r="S27" s="12"/>
      <c r="T27" s="12"/>
      <c r="U27" s="12"/>
      <c r="V27" s="12"/>
      <c r="W27" s="12"/>
      <c r="X27" s="11"/>
      <c r="Y27" s="12"/>
    </row>
    <row r="28" spans="12:25" ht="15" customHeight="1" x14ac:dyDescent="0.25">
      <c r="R28" s="12"/>
      <c r="S28" s="12"/>
      <c r="T28" s="12"/>
      <c r="U28" s="12"/>
      <c r="V28" s="12"/>
      <c r="W28" s="12"/>
      <c r="X28" s="11"/>
      <c r="Y28" s="12"/>
    </row>
    <row r="29" spans="12:25" x14ac:dyDescent="0.25">
      <c r="L29" s="10" t="s">
        <v>93</v>
      </c>
      <c r="R29" s="12"/>
      <c r="S29" s="12"/>
      <c r="T29" s="12"/>
      <c r="U29" s="12"/>
      <c r="V29" s="12"/>
      <c r="W29" s="12"/>
      <c r="X29" s="11"/>
      <c r="Y29" s="12"/>
    </row>
    <row r="30" spans="12:25" x14ac:dyDescent="0.25">
      <c r="R30" s="12"/>
      <c r="S30" s="12"/>
      <c r="T30" s="12"/>
      <c r="U30" s="12"/>
      <c r="V30" s="12"/>
      <c r="W30" s="12"/>
      <c r="X30" s="11"/>
      <c r="Y30" s="12"/>
    </row>
    <row r="31" spans="12:25" x14ac:dyDescent="0.25">
      <c r="L31" s="10" t="s">
        <v>94</v>
      </c>
      <c r="R31" s="12"/>
      <c r="S31" s="12"/>
      <c r="T31" s="12"/>
      <c r="U31" s="12"/>
      <c r="V31" s="12"/>
      <c r="W31" s="12"/>
      <c r="X31" s="11"/>
      <c r="Y31" s="12"/>
    </row>
    <row r="32" spans="12:25" x14ac:dyDescent="0.25">
      <c r="R32" s="12"/>
      <c r="S32" s="12"/>
      <c r="T32" s="12"/>
      <c r="U32" s="12"/>
      <c r="V32" s="12"/>
      <c r="W32" s="12"/>
      <c r="X32" s="11"/>
      <c r="Y32" s="12"/>
    </row>
    <row r="33" spans="1:25" x14ac:dyDescent="0.25">
      <c r="L33" s="10" t="s">
        <v>95</v>
      </c>
      <c r="R33" s="12"/>
      <c r="S33" s="12"/>
      <c r="T33" s="12"/>
      <c r="U33" s="12"/>
      <c r="V33" s="12"/>
      <c r="W33" s="12"/>
      <c r="X33" s="11"/>
      <c r="Y33" s="12"/>
    </row>
    <row r="34" spans="1:25" x14ac:dyDescent="0.25">
      <c r="R34" s="12"/>
      <c r="S34" s="12"/>
      <c r="T34" s="12"/>
      <c r="U34" s="12"/>
      <c r="V34" s="12"/>
      <c r="W34" s="12"/>
      <c r="X34" s="11"/>
      <c r="Y34" s="12"/>
    </row>
    <row r="35" spans="1:25" x14ac:dyDescent="0.25">
      <c r="L35" s="25" t="s">
        <v>62</v>
      </c>
      <c r="M35" s="25" t="s">
        <v>65</v>
      </c>
      <c r="N35" s="25" t="s">
        <v>83</v>
      </c>
      <c r="O35" s="25" t="s">
        <v>84</v>
      </c>
      <c r="R35" s="12"/>
      <c r="S35" s="12"/>
      <c r="T35" s="12"/>
      <c r="U35" s="12"/>
      <c r="V35" s="12"/>
      <c r="W35" s="12"/>
      <c r="X35" s="11"/>
      <c r="Y35" s="12"/>
    </row>
    <row r="36" spans="1:25" x14ac:dyDescent="0.25">
      <c r="L36" s="8">
        <f>C11</f>
        <v>5</v>
      </c>
      <c r="M36" s="45">
        <f>L36/$B$6</f>
        <v>0.5</v>
      </c>
      <c r="N36" s="46">
        <f>M36+EXP(-1*M36)-1</f>
        <v>0.10653065971263342</v>
      </c>
      <c r="O36" s="46">
        <f>$B$6*N36</f>
        <v>1.0653065971263342</v>
      </c>
      <c r="R36" s="12"/>
      <c r="S36" s="12"/>
      <c r="T36" s="12"/>
      <c r="U36" s="12"/>
      <c r="V36" s="12"/>
      <c r="W36" s="12"/>
      <c r="X36" s="11"/>
      <c r="Y36" s="12"/>
    </row>
    <row r="37" spans="1:25" x14ac:dyDescent="0.25">
      <c r="L37" s="8">
        <f>C12</f>
        <v>10</v>
      </c>
      <c r="M37" s="45">
        <f t="shared" ref="M37:M38" si="0">L37/$B$6</f>
        <v>1</v>
      </c>
      <c r="N37" s="46">
        <f t="shared" ref="N37:N38" si="1">M37+EXP(-1*M37)-1</f>
        <v>0.36787944117144233</v>
      </c>
      <c r="O37" s="46">
        <f t="shared" ref="O37:O38" si="2">$B$6*N37</f>
        <v>3.6787944117144233</v>
      </c>
      <c r="R37" s="12"/>
      <c r="S37" s="12"/>
      <c r="T37" s="12"/>
      <c r="U37" s="12"/>
      <c r="V37" s="12"/>
      <c r="W37" s="12"/>
      <c r="X37" s="11"/>
      <c r="Y37" s="12"/>
    </row>
    <row r="38" spans="1:25" x14ac:dyDescent="0.25">
      <c r="L38" s="8">
        <f>C13</f>
        <v>15</v>
      </c>
      <c r="M38" s="45">
        <f t="shared" si="0"/>
        <v>1.5</v>
      </c>
      <c r="N38" s="46">
        <f t="shared" si="1"/>
        <v>0.7231301601484299</v>
      </c>
      <c r="O38" s="46">
        <f t="shared" si="2"/>
        <v>7.231301601484299</v>
      </c>
      <c r="R38" s="12"/>
      <c r="S38" s="12"/>
      <c r="T38" s="12"/>
      <c r="U38" s="12"/>
      <c r="V38" s="12"/>
      <c r="W38" s="12"/>
      <c r="X38" s="11"/>
      <c r="Y38" s="12"/>
    </row>
    <row r="39" spans="1:25" x14ac:dyDescent="0.25">
      <c r="A39" s="12"/>
      <c r="B39" s="12"/>
      <c r="R39" s="12"/>
      <c r="S39" s="12"/>
      <c r="T39" s="12"/>
      <c r="U39" s="12"/>
      <c r="V39" s="12"/>
      <c r="W39" s="12"/>
      <c r="X39" s="11"/>
      <c r="Y39" s="12"/>
    </row>
    <row r="40" spans="1:25" x14ac:dyDescent="0.25">
      <c r="R40" s="12"/>
      <c r="S40" s="12"/>
      <c r="T40" s="12"/>
      <c r="U40" s="12"/>
      <c r="V40" s="12"/>
      <c r="W40" s="12"/>
      <c r="X40" s="11"/>
      <c r="Y40" s="12"/>
    </row>
    <row r="41" spans="1:25" x14ac:dyDescent="0.25">
      <c r="R41" s="12"/>
      <c r="S41" s="12"/>
      <c r="T41" s="12"/>
      <c r="U41" s="12"/>
      <c r="V41" s="12"/>
      <c r="W41" s="12"/>
      <c r="X41" s="11"/>
      <c r="Y41" s="12"/>
    </row>
    <row r="42" spans="1:25" x14ac:dyDescent="0.25">
      <c r="R42" s="12"/>
      <c r="S42" s="12"/>
      <c r="T42" s="12"/>
      <c r="U42" s="12"/>
      <c r="V42" s="12"/>
      <c r="W42" s="12"/>
      <c r="X42" s="11"/>
      <c r="Y42" s="12"/>
    </row>
    <row r="43" spans="1:25" x14ac:dyDescent="0.25">
      <c r="R43" s="12"/>
      <c r="S43" s="12"/>
      <c r="T43" s="12"/>
      <c r="U43" s="12"/>
      <c r="V43" s="12"/>
      <c r="W43" s="12"/>
      <c r="X43" s="11"/>
      <c r="Y43" s="12"/>
    </row>
    <row r="44" spans="1:25" x14ac:dyDescent="0.25">
      <c r="R44" s="12"/>
      <c r="S44" s="12"/>
      <c r="T44" s="12"/>
      <c r="U44" s="12"/>
      <c r="V44" s="12"/>
      <c r="W44" s="12"/>
      <c r="X44" s="11"/>
      <c r="Y44" s="12"/>
    </row>
    <row r="45" spans="1:25" x14ac:dyDescent="0.25">
      <c r="R45" s="12"/>
      <c r="S45" s="12"/>
      <c r="T45" s="12"/>
      <c r="U45" s="12"/>
      <c r="V45" s="12"/>
      <c r="W45" s="12"/>
      <c r="X45" s="11"/>
      <c r="Y45" s="12"/>
    </row>
    <row r="46" spans="1:25" x14ac:dyDescent="0.25">
      <c r="R46" s="12"/>
      <c r="S46" s="12"/>
      <c r="T46" s="12"/>
      <c r="U46" s="12"/>
      <c r="V46" s="12"/>
      <c r="W46" s="12"/>
      <c r="X46" s="11"/>
      <c r="Y46" s="12"/>
    </row>
    <row r="47" spans="1:25" x14ac:dyDescent="0.25">
      <c r="R47" s="12"/>
      <c r="S47" s="12"/>
      <c r="T47" s="12"/>
      <c r="U47" s="12"/>
      <c r="V47" s="12"/>
      <c r="W47" s="12"/>
      <c r="X47" s="11"/>
      <c r="Y47" s="12"/>
    </row>
    <row r="48" spans="1:25" x14ac:dyDescent="0.25">
      <c r="R48" s="12"/>
      <c r="S48" s="12"/>
      <c r="T48" s="12"/>
      <c r="U48" s="12"/>
      <c r="V48" s="12"/>
      <c r="W48" s="12"/>
      <c r="X48" s="11"/>
      <c r="Y48" s="12"/>
    </row>
    <row r="49" spans="18:25" x14ac:dyDescent="0.25">
      <c r="R49" s="12"/>
      <c r="S49" s="12"/>
      <c r="T49" s="12"/>
      <c r="U49" s="12"/>
      <c r="V49" s="12"/>
      <c r="W49" s="12"/>
      <c r="X49" s="11"/>
      <c r="Y49" s="12"/>
    </row>
    <row r="152" spans="24:24" x14ac:dyDescent="0.25">
      <c r="X152" s="11"/>
    </row>
    <row r="153" spans="24:24" x14ac:dyDescent="0.25">
      <c r="X153" s="11"/>
    </row>
    <row r="154" spans="24:24" x14ac:dyDescent="0.25">
      <c r="X154" s="11"/>
    </row>
    <row r="155" spans="24:24" x14ac:dyDescent="0.25">
      <c r="X155" s="11"/>
    </row>
    <row r="156" spans="24:24" x14ac:dyDescent="0.25">
      <c r="X156" s="11"/>
    </row>
    <row r="157" spans="24:24" x14ac:dyDescent="0.25">
      <c r="X157" s="11"/>
    </row>
    <row r="158" spans="24:24" x14ac:dyDescent="0.25">
      <c r="X158" s="11"/>
    </row>
  </sheetData>
  <sheetProtection algorithmName="SHA-512" hashValue="98J1xhJLRAzTc74RyCjrjAjiO0ZaoMipEeZXA00OYI6dnqiCiXaYU1N6llPBzHwY3PgfmfnQoWCBwdx4QPqcsg==" saltValue="gh7aRe4nWQAvpG1yiAamLg==" spinCount="100000" sheet="1" objects="1" scenarios="1" formatCells="0" formatColumns="0" formatRows="0"/>
  <hyperlinks>
    <hyperlink ref="J1" location="TOC!A1" display="Return to TOC" xr:uid="{B0723916-E410-43FD-8654-F87938769843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TOC</vt:lpstr>
      <vt:lpstr>W-Fisher-AggExcess1</vt:lpstr>
      <vt:lpstr>W-Fisher-AggExcess2</vt:lpstr>
      <vt:lpstr>W-Fisher-AggExcess3</vt:lpstr>
      <vt:lpstr>W-Fisher-AggExcess4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2022-01-17T20:22:19Z</dcterms:modified>
</cp:coreProperties>
</file>