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37A06C0D-574A-4EEA-BC1C-7AA5197C633C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_LtdTableM1" sheetId="16" r:id="rId2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6" l="1"/>
  <c r="P27" i="16"/>
  <c r="C25" i="16"/>
  <c r="C24" i="16"/>
  <c r="C23" i="16"/>
  <c r="C20" i="16"/>
  <c r="I19" i="16"/>
  <c r="N19" i="16" s="1"/>
  <c r="C19" i="16"/>
  <c r="J18" i="16"/>
  <c r="C18" i="16"/>
  <c r="D15" i="16"/>
  <c r="D14" i="16"/>
  <c r="Q13" i="16"/>
  <c r="P13" i="16"/>
  <c r="E7" i="16"/>
  <c r="D7" i="16"/>
  <c r="I6" i="16"/>
  <c r="J6" i="16" s="1"/>
  <c r="I22" i="16" l="1"/>
  <c r="I23" i="16" s="1"/>
  <c r="I24" i="16" s="1"/>
  <c r="R25" i="16" s="1"/>
  <c r="N29" i="16" s="1"/>
  <c r="I21" i="16"/>
  <c r="J21" i="16" s="1"/>
  <c r="I9" i="16"/>
  <c r="Q11" i="16" s="1"/>
  <c r="M15" i="16" s="1"/>
  <c r="P11" i="16"/>
  <c r="J9" i="16"/>
  <c r="Q25" i="16"/>
  <c r="M29" i="16" l="1"/>
  <c r="J23" i="16"/>
  <c r="N15" i="16"/>
</calcChain>
</file>

<file path=xl/sharedStrings.xml><?xml version="1.0" encoding="utf-8"?>
<sst xmlns="http://schemas.openxmlformats.org/spreadsheetml/2006/main" count="49" uniqueCount="33">
  <si>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</si>
  <si>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</si>
  <si>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</si>
  <si>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</si>
  <si>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</si>
  <si>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</si>
  <si>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</si>
  <si>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</si>
  <si>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</si>
  <si>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</si>
  <si>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Problem Set 1 – Solutions</t>
  </si>
  <si>
    <t>r</t>
  </si>
  <si>
    <t>Exam 8: Fisher – Limited Table M</t>
  </si>
  <si>
    <t>Fisher.LimitedTableM</t>
  </si>
  <si>
    <t>Source Text Chapter 3 Q13</t>
  </si>
  <si>
    <t>Calculate the total loss cost for the policy</t>
  </si>
  <si>
    <t>(a.)</t>
  </si>
  <si>
    <t xml:space="preserve">First we need to calculate the entry ratio(s) which characterises the policy. Here there's only one since there's an aggregate limit but no minimum. </t>
  </si>
  <si>
    <t>The (characteristic) entry ratio is the ratio of the aggregate deductible limit to the expected primary loss at the per-occurrence limit.</t>
  </si>
  <si>
    <t>The following is a table of insurance charges by per-occurrence deductible.</t>
  </si>
  <si>
    <t>Now we can look up the insurance charge in the Limited Table M.</t>
  </si>
  <si>
    <t>i.</t>
  </si>
  <si>
    <t>The cost of the aggregate deductible limit is then:</t>
  </si>
  <si>
    <r>
      <t xml:space="preserve">Expected </t>
    </r>
    <r>
      <rPr>
        <u/>
        <sz val="11"/>
        <color theme="1"/>
        <rFont val="Calibri"/>
        <family val="2"/>
        <scheme val="minor"/>
      </rPr>
      <t>unlimited</t>
    </r>
    <r>
      <rPr>
        <sz val="11"/>
        <color theme="1"/>
        <rFont val="Calibri"/>
        <family val="2"/>
        <scheme val="minor"/>
      </rPr>
      <t xml:space="preserve"> loss</t>
    </r>
  </si>
  <si>
    <t>ii.</t>
  </si>
  <si>
    <t>The cost of the per-occurrence deductible is:</t>
  </si>
  <si>
    <t>iii.</t>
  </si>
  <si>
    <t>The total cost of the policy is then:</t>
  </si>
  <si>
    <t>Aggregate deductible limit</t>
  </si>
  <si>
    <t>(b.)</t>
  </si>
  <si>
    <t>The (characteristic) entry ratio is:</t>
  </si>
  <si>
    <t>The total cost of the policy</t>
  </si>
  <si>
    <t>W-Fisher-LtdTableM1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</si>
</sst>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6" fontId="0" fillId="3" borderId="0" xfId="0" applyNumberFormat="1" applyFill="1" applyAlignment="1" applyProtection="1">
      <alignment horizontal="center"/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0" fillId="2" borderId="6" xfId="0" applyNumberFormat="1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3" fontId="1" fillId="2" borderId="6" xfId="0" applyNumberFormat="1" applyFont="1" applyFill="1" applyBorder="1" applyProtection="1"/>
    <xf numFmtId="0" fontId="0" fillId="2" borderId="6" xfId="0" applyFill="1" applyBorder="1" applyProtection="1"/>
    <xf numFmtId="0" fontId="10" fillId="2" borderId="0" xfId="0" applyFont="1" applyFill="1" applyBorder="1" applyProtection="1"/>
    <xf numFmtId="0" fontId="10" fillId="2" borderId="7" xfId="0" applyFont="1" applyFill="1" applyBorder="1" applyProtection="1"/>
    <xf numFmtId="0" fontId="8" fillId="2" borderId="11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7" xfId="0" applyFont="1" applyFill="1" applyBorder="1" applyProtection="1"/>
    <xf numFmtId="164" fontId="0" fillId="2" borderId="13" xfId="0" applyNumberFormat="1" applyFill="1" applyBorder="1" applyAlignment="1" applyProtection="1">
      <alignment horizontal="center"/>
    </xf>
    <xf numFmtId="2" fontId="0" fillId="2" borderId="14" xfId="0" applyNumberForma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165" fontId="2" fillId="2" borderId="0" xfId="2" applyNumberFormat="1" applyFont="1" applyFill="1" applyBorder="1" applyProtection="1"/>
    <xf numFmtId="0" fontId="0" fillId="2" borderId="14" xfId="0" applyFill="1" applyBorder="1" applyAlignment="1" applyProtection="1">
      <alignment horizontal="center"/>
    </xf>
    <xf numFmtId="164" fontId="0" fillId="2" borderId="16" xfId="0" applyNumberFormat="1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6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2"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596265</xdr:colOff>
      <xdr:row>10</xdr:row>
      <xdr:rowOff>6667</xdr:rowOff>
    </xdr:from>
    <xdr:ext cx="85420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53843C1-8B03-48FA-9E24-B621C4E4C434}"/>
                </a:ext>
              </a:extLst>
            </xdr:cNvPr>
            <xdr:cNvSpPr txBox="1"/>
          </xdr:nvSpPr>
          <xdr:spPr>
            <a:xfrm>
              <a:off x="12359640" y="1911667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𝐷</m:t>
                          </m:r>
                        </m:sub>
                      </m:sSub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53843C1-8B03-48FA-9E24-B621C4E4C434}"/>
                </a:ext>
              </a:extLst>
            </xdr:cNvPr>
            <xdr:cNvSpPr txBox="1"/>
          </xdr:nvSpPr>
          <xdr:spPr>
            <a:xfrm>
              <a:off x="12359640" y="1911667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𝐸[𝐴_𝐷 ]⋅𝜙(𝑟)  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oneCellAnchor>
    <xdr:from>
      <xdr:col>12</xdr:col>
      <xdr:colOff>339090</xdr:colOff>
      <xdr:row>12</xdr:row>
      <xdr:rowOff>6667</xdr:rowOff>
    </xdr:from>
    <xdr:ext cx="100976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0F01C26-660D-417B-9033-4D639D6A7068}"/>
                </a:ext>
              </a:extLst>
            </xdr:cNvPr>
            <xdr:cNvSpPr txBox="1"/>
          </xdr:nvSpPr>
          <xdr:spPr>
            <a:xfrm>
              <a:off x="12102465" y="2292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0F01C26-660D-417B-9033-4D639D6A7068}"/>
                </a:ext>
              </a:extLst>
            </xdr:cNvPr>
            <xdr:cNvSpPr txBox="1"/>
          </xdr:nvSpPr>
          <xdr:spPr>
            <a:xfrm>
              <a:off x="12102465" y="2292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𝐸[𝐴]−𝐸[𝐴_𝐷 ]=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59055</xdr:colOff>
      <xdr:row>24</xdr:row>
      <xdr:rowOff>8572</xdr:rowOff>
    </xdr:from>
    <xdr:ext cx="85420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933A375-3AE5-4254-A7C7-9382AAED34F5}"/>
                </a:ext>
              </a:extLst>
            </xdr:cNvPr>
            <xdr:cNvSpPr txBox="1"/>
          </xdr:nvSpPr>
          <xdr:spPr>
            <a:xfrm>
              <a:off x="12565380" y="4580572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𝐷</m:t>
                          </m:r>
                        </m:sub>
                      </m:sSub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933A375-3AE5-4254-A7C7-9382AAED34F5}"/>
                </a:ext>
              </a:extLst>
            </xdr:cNvPr>
            <xdr:cNvSpPr txBox="1"/>
          </xdr:nvSpPr>
          <xdr:spPr>
            <a:xfrm>
              <a:off x="12565380" y="4580572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𝐸[𝐴_𝐷 ]⋅𝜙(𝑟)  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oneCellAnchor>
    <xdr:from>
      <xdr:col>12</xdr:col>
      <xdr:colOff>339090</xdr:colOff>
      <xdr:row>26</xdr:row>
      <xdr:rowOff>6667</xdr:rowOff>
    </xdr:from>
    <xdr:ext cx="100976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64D91EE-143B-4227-8A3E-14C42C03407D}"/>
                </a:ext>
              </a:extLst>
            </xdr:cNvPr>
            <xdr:cNvSpPr txBox="1"/>
          </xdr:nvSpPr>
          <xdr:spPr>
            <a:xfrm>
              <a:off x="12102465" y="4959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64D91EE-143B-4227-8A3E-14C42C03407D}"/>
                </a:ext>
              </a:extLst>
            </xdr:cNvPr>
            <xdr:cNvSpPr txBox="1"/>
          </xdr:nvSpPr>
          <xdr:spPr>
            <a:xfrm>
              <a:off x="12102465" y="4959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𝐸[𝐴]−𝐸[𝐴_𝐷 ]=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49" t="s">
        <v>12</v>
      </c>
      <c r="B5" s="49"/>
      <c r="C5" s="49"/>
    </row>
    <row r="6" spans="1:3" ht="15" customHeight="1" x14ac:dyDescent="0.25">
      <c r="A6" s="49"/>
      <c r="B6" s="49"/>
      <c r="C6" s="49"/>
    </row>
    <row r="7" spans="1:3" ht="15" customHeight="1" x14ac:dyDescent="0.25"/>
    <row r="8" spans="1:3" ht="15" customHeight="1" x14ac:dyDescent="0.3">
      <c r="A8" s="50" t="s">
        <v>10</v>
      </c>
      <c r="B8" s="50"/>
      <c r="C8" s="50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32</v>
      </c>
      <c r="C11" s="1" t="s">
        <v>15</v>
      </c>
    </row>
    <row r="12" spans="1:3" x14ac:dyDescent="0.25">
      <c r="A12" s="4"/>
    </row>
    <row r="13" spans="1:3" x14ac:dyDescent="0.25">
      <c r="A13" s="4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BWdJZy8NLNboEV9JSx7KtPtdaIGDj50Jm+ov9r4cUGqvewK11B3ynO10EraAAaZ+bRqsd594thhrTHR7tf1bow==" saltValue="OZdMk6V8yxHBerRoHRQXBA==" spinCount="100000" sheet="1" objects="1" scenarios="1" formatCells="0" formatColumns="0" formatRows="0"/>
  <mergeCells count="2">
    <mergeCell ref="A5:C6"/>
    <mergeCell ref="A8:C8"/>
  </mergeCells>
  <hyperlinks>
    <hyperlink ref="A11" location="'W-Fisher_LtdTableM1'!A1" display="'W-Fisher_LtdTableM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8FB4-260F-43F9-B513-CE336F9DEC1E}">
  <sheetPr codeName="Sheet74"/>
  <dimension ref="A1:W15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9" style="10" customWidth="1"/>
    <col min="4" max="4" width="19.42578125" style="10" customWidth="1"/>
    <col min="5" max="5" width="18.7109375" style="10" customWidth="1"/>
    <col min="6" max="6" width="17.28515625" style="10" customWidth="1"/>
    <col min="7" max="7" width="12.5703125" style="10" bestFit="1" customWidth="1"/>
    <col min="8" max="8" width="2.7109375" style="10" customWidth="1"/>
    <col min="9" max="9" width="4.7109375" style="10" customWidth="1"/>
    <col min="10" max="10" width="15.7109375" style="10" customWidth="1"/>
    <col min="11" max="11" width="9.28515625" style="10" customWidth="1"/>
    <col min="12" max="12" width="10.140625" style="10" customWidth="1"/>
    <col min="13" max="13" width="11.140625" style="10" customWidth="1"/>
    <col min="14" max="14" width="8.28515625" style="10" customWidth="1"/>
    <col min="15" max="15" width="5.140625" style="10" customWidth="1"/>
    <col min="16" max="16" width="12.85546875" style="10" customWidth="1"/>
    <col min="17" max="17" width="8" style="10" customWidth="1"/>
    <col min="18" max="18" width="9.140625" style="10"/>
    <col min="19" max="19" width="9.140625" style="10" customWidth="1"/>
    <col min="20" max="20" width="9.140625" style="10"/>
    <col min="21" max="21" width="20.85546875" style="10" customWidth="1"/>
    <col min="22" max="16384" width="9.140625" style="10"/>
  </cols>
  <sheetData>
    <row r="1" spans="1:23" x14ac:dyDescent="0.25">
      <c r="A1" s="18" t="s">
        <v>3</v>
      </c>
      <c r="B1" s="19"/>
      <c r="C1" s="19" t="s">
        <v>13</v>
      </c>
      <c r="D1" s="20"/>
      <c r="E1" s="19"/>
      <c r="F1" s="19"/>
      <c r="G1" s="6" t="s">
        <v>8</v>
      </c>
      <c r="H1" s="8"/>
      <c r="I1" s="9" t="s">
        <v>9</v>
      </c>
      <c r="V1" s="8"/>
    </row>
    <row r="2" spans="1:23" x14ac:dyDescent="0.25">
      <c r="A2" s="21" t="s">
        <v>4</v>
      </c>
      <c r="B2" s="22"/>
      <c r="C2" s="22" t="s">
        <v>14</v>
      </c>
      <c r="D2" s="22"/>
      <c r="E2" s="22"/>
      <c r="F2" s="22"/>
      <c r="G2" s="23"/>
      <c r="H2" s="8"/>
      <c r="V2" s="8"/>
    </row>
    <row r="3" spans="1:23" x14ac:dyDescent="0.25">
      <c r="A3" s="21" t="s">
        <v>5</v>
      </c>
      <c r="B3" s="22"/>
      <c r="C3" s="22" t="s">
        <v>15</v>
      </c>
      <c r="D3" s="22"/>
      <c r="E3" s="22"/>
      <c r="F3" s="22"/>
      <c r="G3" s="23"/>
      <c r="H3" s="8"/>
      <c r="I3" s="11" t="s">
        <v>16</v>
      </c>
      <c r="J3" s="10" t="s">
        <v>17</v>
      </c>
      <c r="V3" s="8"/>
    </row>
    <row r="4" spans="1:23" x14ac:dyDescent="0.25">
      <c r="A4" s="24"/>
      <c r="B4" s="25"/>
      <c r="C4" s="25"/>
      <c r="D4" s="25"/>
      <c r="E4" s="25"/>
      <c r="F4" s="25"/>
      <c r="G4" s="26"/>
      <c r="H4" s="12"/>
      <c r="J4" s="10" t="s">
        <v>18</v>
      </c>
      <c r="V4" s="12"/>
      <c r="W4" s="13"/>
    </row>
    <row r="5" spans="1:23" ht="15" customHeight="1" x14ac:dyDescent="0.25">
      <c r="A5" s="27" t="s">
        <v>6</v>
      </c>
      <c r="B5" s="22"/>
      <c r="C5" s="22" t="s">
        <v>19</v>
      </c>
      <c r="D5" s="22"/>
      <c r="E5" s="22"/>
      <c r="F5" s="22"/>
      <c r="G5" s="23"/>
      <c r="H5" s="12"/>
      <c r="S5" s="13"/>
      <c r="T5" s="13"/>
      <c r="U5" s="13"/>
      <c r="V5" s="12"/>
      <c r="W5" s="13"/>
    </row>
    <row r="6" spans="1:23" x14ac:dyDescent="0.25">
      <c r="A6" s="28"/>
      <c r="B6" s="22"/>
      <c r="C6" s="22"/>
      <c r="D6" s="22"/>
      <c r="E6" s="22"/>
      <c r="F6" s="29"/>
      <c r="G6" s="30"/>
      <c r="H6" s="12"/>
      <c r="I6" s="14">
        <f>C16/C14</f>
        <v>2</v>
      </c>
      <c r="J6" s="10" t="str">
        <f>"Entry Ratio = "&amp;TEXT(C16,"$0,000") &amp;" / "&amp; TEXT(C14,"$0,000") &amp; " = "&amp;I6</f>
        <v>Entry Ratio = $40,000 / $20,000 = 2</v>
      </c>
      <c r="S6" s="13"/>
      <c r="T6" s="13"/>
      <c r="U6" s="13"/>
      <c r="V6" s="12"/>
      <c r="W6" s="13"/>
    </row>
    <row r="7" spans="1:23" ht="15" customHeight="1" x14ac:dyDescent="0.25">
      <c r="A7" s="28"/>
      <c r="B7" s="22"/>
      <c r="C7" s="31" t="s">
        <v>11</v>
      </c>
      <c r="D7" s="32" t="str">
        <f>TEXT(F8,"$0,000")&amp;" Deductible"</f>
        <v>$10,000 Deductible</v>
      </c>
      <c r="E7" s="33" t="str">
        <f>TEXT(F9,"$0,000")&amp;" Deductible"</f>
        <v>$20,000 Deductible</v>
      </c>
      <c r="F7" s="34"/>
      <c r="G7" s="35"/>
      <c r="H7" s="12"/>
      <c r="S7" s="13"/>
      <c r="T7" s="13"/>
      <c r="U7" s="13"/>
      <c r="V7" s="12"/>
      <c r="W7" s="13"/>
    </row>
    <row r="8" spans="1:23" ht="15" customHeight="1" x14ac:dyDescent="0.25">
      <c r="A8" s="27"/>
      <c r="B8" s="25"/>
      <c r="C8" s="36">
        <v>1</v>
      </c>
      <c r="D8" s="37">
        <v>0.2</v>
      </c>
      <c r="E8" s="38">
        <v>0.22</v>
      </c>
      <c r="F8" s="39">
        <v>10000</v>
      </c>
      <c r="G8" s="35"/>
      <c r="H8" s="12"/>
      <c r="J8" s="10" t="s">
        <v>20</v>
      </c>
      <c r="S8" s="13"/>
      <c r="T8" s="13"/>
      <c r="U8" s="13"/>
      <c r="V8" s="12"/>
      <c r="W8" s="13"/>
    </row>
    <row r="9" spans="1:23" x14ac:dyDescent="0.25">
      <c r="A9" s="27"/>
      <c r="B9" s="25"/>
      <c r="C9" s="36">
        <v>1.5</v>
      </c>
      <c r="D9" s="37">
        <v>0.1</v>
      </c>
      <c r="E9" s="38">
        <v>0.12</v>
      </c>
      <c r="F9" s="39">
        <v>20000</v>
      </c>
      <c r="G9" s="35"/>
      <c r="H9" s="12"/>
      <c r="I9" s="14">
        <f>INDEX($D$8:$D$11,MATCH(I6,$C$8:$C$11,0))</f>
        <v>0.04</v>
      </c>
      <c r="J9" s="10" t="str">
        <f>"φ("&amp;I6&amp;") = "&amp; I9</f>
        <v>φ(2) = 0.04</v>
      </c>
      <c r="S9" s="13"/>
      <c r="T9" s="13"/>
      <c r="U9" s="13"/>
      <c r="V9" s="12"/>
      <c r="W9" s="13"/>
    </row>
    <row r="10" spans="1:23" x14ac:dyDescent="0.25">
      <c r="A10" s="24"/>
      <c r="B10" s="25"/>
      <c r="C10" s="36">
        <v>2</v>
      </c>
      <c r="D10" s="40">
        <v>0.04</v>
      </c>
      <c r="E10" s="38">
        <v>0.05</v>
      </c>
      <c r="F10" s="34"/>
      <c r="G10" s="35"/>
      <c r="H10" s="12"/>
      <c r="S10" s="13"/>
      <c r="T10" s="13"/>
      <c r="U10" s="13"/>
      <c r="V10" s="12"/>
      <c r="W10" s="13"/>
    </row>
    <row r="11" spans="1:23" x14ac:dyDescent="0.25">
      <c r="A11" s="24"/>
      <c r="B11" s="25"/>
      <c r="C11" s="41">
        <v>2.5</v>
      </c>
      <c r="D11" s="42">
        <v>0.02</v>
      </c>
      <c r="E11" s="43">
        <v>0.03</v>
      </c>
      <c r="F11" s="29"/>
      <c r="G11" s="30"/>
      <c r="H11" s="12"/>
      <c r="I11" s="10" t="s">
        <v>21</v>
      </c>
      <c r="J11" s="10" t="s">
        <v>22</v>
      </c>
      <c r="P11" s="15" t="str">
        <f>TEXT(C14,"$0,000")&amp;" * φ("&amp;I6&amp;") = "</f>
        <v xml:space="preserve">$20,000 * φ(2) = </v>
      </c>
      <c r="Q11" s="16">
        <f>C14*I9</f>
        <v>800</v>
      </c>
      <c r="S11" s="13"/>
      <c r="T11" s="13"/>
      <c r="U11" s="13"/>
      <c r="V11" s="12"/>
      <c r="W11" s="13"/>
    </row>
    <row r="12" spans="1:23" x14ac:dyDescent="0.25">
      <c r="A12" s="24"/>
      <c r="B12" s="25"/>
      <c r="C12" s="22"/>
      <c r="D12" s="22"/>
      <c r="E12" s="22"/>
      <c r="F12" s="29"/>
      <c r="G12" s="30"/>
      <c r="H12" s="12"/>
      <c r="S12" s="13"/>
      <c r="T12" s="13"/>
      <c r="U12" s="13"/>
      <c r="V12" s="12"/>
      <c r="W12" s="13"/>
    </row>
    <row r="13" spans="1:23" x14ac:dyDescent="0.25">
      <c r="A13" s="24"/>
      <c r="B13" s="25"/>
      <c r="C13" s="44">
        <v>40000</v>
      </c>
      <c r="D13" s="22" t="s">
        <v>23</v>
      </c>
      <c r="E13" s="22"/>
      <c r="F13" s="29"/>
      <c r="G13" s="30"/>
      <c r="H13" s="12"/>
      <c r="I13" s="10" t="s">
        <v>24</v>
      </c>
      <c r="J13" s="10" t="s">
        <v>25</v>
      </c>
      <c r="P13" s="15" t="str">
        <f>TEXT(C13,"$0,000")&amp;" - "&amp;TEXT(C14,"$0,000")&amp;" = "</f>
        <v xml:space="preserve">$40,000 - $20,000 = </v>
      </c>
      <c r="Q13" s="16">
        <f>C13-C14</f>
        <v>20000</v>
      </c>
      <c r="S13" s="13"/>
      <c r="T13" s="13"/>
      <c r="U13" s="13"/>
      <c r="V13" s="12"/>
      <c r="W13" s="13"/>
    </row>
    <row r="14" spans="1:23" x14ac:dyDescent="0.25">
      <c r="A14" s="24"/>
      <c r="B14" s="25"/>
      <c r="C14" s="44">
        <v>20000</v>
      </c>
      <c r="D14" s="22" t="str">
        <f>"Expected primary loss at a per-occurrence limit of "&amp;TEXT(F8,"$0,000")</f>
        <v>Expected primary loss at a per-occurrence limit of $10,000</v>
      </c>
      <c r="E14" s="22"/>
      <c r="F14" s="22"/>
      <c r="G14" s="23"/>
      <c r="H14" s="12"/>
      <c r="S14" s="13"/>
      <c r="T14" s="13"/>
      <c r="U14" s="13"/>
      <c r="V14" s="12"/>
      <c r="W14" s="13"/>
    </row>
    <row r="15" spans="1:23" x14ac:dyDescent="0.25">
      <c r="A15" s="28"/>
      <c r="B15" s="22"/>
      <c r="C15" s="44">
        <v>30000</v>
      </c>
      <c r="D15" s="22" t="str">
        <f>"Expected primary loss at a per-occurrence limit of "&amp;TEXT(F9,"$0,000")</f>
        <v>Expected primary loss at a per-occurrence limit of $20,000</v>
      </c>
      <c r="E15" s="22"/>
      <c r="F15" s="22"/>
      <c r="G15" s="23"/>
      <c r="H15" s="12"/>
      <c r="I15" s="10" t="s">
        <v>26</v>
      </c>
      <c r="J15" s="10" t="s">
        <v>27</v>
      </c>
      <c r="M15" s="15" t="str">
        <f>TEXT(Q13,"$0,000")&amp;" + "&amp;TEXT(Q11,"$0")&amp;" ="</f>
        <v>$20,000 + $800 =</v>
      </c>
      <c r="N15" s="16">
        <f>Q13+Q11</f>
        <v>20800</v>
      </c>
      <c r="S15" s="13"/>
      <c r="T15" s="13"/>
      <c r="U15" s="13"/>
      <c r="V15" s="12"/>
      <c r="W15" s="13"/>
    </row>
    <row r="16" spans="1:23" x14ac:dyDescent="0.25">
      <c r="A16" s="28"/>
      <c r="B16" s="22"/>
      <c r="C16" s="44">
        <v>40000</v>
      </c>
      <c r="D16" s="22" t="s">
        <v>28</v>
      </c>
      <c r="E16" s="22"/>
      <c r="F16" s="22"/>
      <c r="G16" s="23"/>
      <c r="H16" s="12"/>
      <c r="S16" s="13"/>
      <c r="T16" s="13"/>
      <c r="U16" s="13"/>
      <c r="V16" s="12"/>
      <c r="W16" s="13"/>
    </row>
    <row r="17" spans="1:23" x14ac:dyDescent="0.25">
      <c r="A17" s="28"/>
      <c r="B17" s="22"/>
      <c r="C17" s="22"/>
      <c r="D17" s="22"/>
      <c r="E17" s="22"/>
      <c r="F17" s="22"/>
      <c r="G17" s="23"/>
      <c r="H17" s="12"/>
      <c r="S17" s="13"/>
      <c r="T17" s="13"/>
      <c r="U17" s="13"/>
      <c r="V17" s="12"/>
      <c r="W17" s="13"/>
    </row>
    <row r="18" spans="1:23" x14ac:dyDescent="0.25">
      <c r="A18" s="21" t="s">
        <v>7</v>
      </c>
      <c r="B18" s="45" t="s">
        <v>16</v>
      </c>
      <c r="C18" s="22" t="str">
        <f>"Suppose a policy has a "&amp;TEXT(F8,"$0,000")&amp;" per-occurrence deductible. Calculate the following:"</f>
        <v>Suppose a policy has a $10,000 per-occurrence deductible. Calculate the following:</v>
      </c>
      <c r="D18" s="22"/>
      <c r="E18" s="22"/>
      <c r="F18" s="22"/>
      <c r="G18" s="23"/>
      <c r="H18" s="12"/>
      <c r="I18" s="10" t="s">
        <v>29</v>
      </c>
      <c r="J18" s="10" t="str">
        <f>"We now repeat the process using the "&amp;TEXT(F9,"$0,000")&amp;" per-occurrence deductible."</f>
        <v>We now repeat the process using the $20,000 per-occurrence deductible.</v>
      </c>
      <c r="S18" s="13"/>
      <c r="T18" s="13"/>
      <c r="U18" s="13"/>
      <c r="V18" s="12"/>
      <c r="W18" s="13"/>
    </row>
    <row r="19" spans="1:23" ht="15" customHeight="1" x14ac:dyDescent="0.25">
      <c r="A19" s="28"/>
      <c r="B19" s="45" t="s">
        <v>21</v>
      </c>
      <c r="C19" s="22" t="str">
        <f>"The cost of the "&amp;TEXT(C16,"$0,000")&amp;" aggregate deductible limit"</f>
        <v>The cost of the $40,000 aggregate deductible limit</v>
      </c>
      <c r="D19" s="22"/>
      <c r="E19" s="22"/>
      <c r="F19" s="22"/>
      <c r="G19" s="23"/>
      <c r="H19" s="12"/>
      <c r="I19" s="14">
        <f>ROUND(C16/C15,4)</f>
        <v>1.3332999999999999</v>
      </c>
      <c r="J19" s="10" t="s">
        <v>30</v>
      </c>
      <c r="N19" s="15" t="str">
        <f>TEXT(C16,"$0,000")&amp;" / "&amp;TEXT(C15,"$0,000")&amp;" = "&amp;I19</f>
        <v>$40,000 / $30,000 = 1.3333</v>
      </c>
      <c r="S19" s="13"/>
      <c r="T19" s="13"/>
      <c r="U19" s="13"/>
      <c r="V19" s="12"/>
      <c r="W19" s="13"/>
    </row>
    <row r="20" spans="1:23" x14ac:dyDescent="0.25">
      <c r="A20" s="28"/>
      <c r="B20" s="45" t="s">
        <v>24</v>
      </c>
      <c r="C20" s="22" t="str">
        <f>"The cost of the "&amp;TEXT(F8,"$0,000")&amp;" per-occurrence deductible"</f>
        <v>The cost of the $10,000 per-occurrence deductible</v>
      </c>
      <c r="D20" s="22"/>
      <c r="E20" s="22"/>
      <c r="F20" s="22"/>
      <c r="G20" s="23"/>
      <c r="H20" s="12"/>
      <c r="S20" s="13"/>
      <c r="T20" s="13"/>
      <c r="U20" s="13"/>
      <c r="V20" s="12"/>
      <c r="W20" s="13"/>
    </row>
    <row r="21" spans="1:23" x14ac:dyDescent="0.25">
      <c r="A21" s="28"/>
      <c r="B21" s="45" t="s">
        <v>26</v>
      </c>
      <c r="C21" s="22" t="s">
        <v>31</v>
      </c>
      <c r="D21" s="22"/>
      <c r="E21" s="22"/>
      <c r="F21" s="22"/>
      <c r="G21" s="23"/>
      <c r="H21" s="12"/>
      <c r="I21" s="14">
        <f>INDEX($C$8:$C$11,MATCH(I19,C8:C11,1))</f>
        <v>1</v>
      </c>
      <c r="J21" s="10" t="str">
        <f>"Now look up the insurance charge in the Limited Table M. We'll need to use linear interpolation between r = "&amp;I21&amp;" and r = "&amp;I22&amp;"."</f>
        <v>Now look up the insurance charge in the Limited Table M. We'll need to use linear interpolation between r = 1 and r = 1.5.</v>
      </c>
      <c r="S21" s="13"/>
      <c r="T21" s="13"/>
      <c r="U21" s="13"/>
      <c r="V21" s="12"/>
      <c r="W21" s="13"/>
    </row>
    <row r="22" spans="1:23" x14ac:dyDescent="0.25">
      <c r="A22" s="28"/>
      <c r="B22" s="22"/>
      <c r="C22" s="22"/>
      <c r="D22" s="22"/>
      <c r="E22" s="22"/>
      <c r="F22" s="22"/>
      <c r="G22" s="23"/>
      <c r="H22" s="12"/>
      <c r="I22" s="14">
        <f>INDEX($C$8:$C$11,MATCH(I19,C8:C11,1)+1)</f>
        <v>1.5</v>
      </c>
      <c r="P22" s="13"/>
      <c r="Q22" s="13"/>
      <c r="R22" s="13"/>
      <c r="S22" s="13"/>
      <c r="T22" s="13"/>
      <c r="U22" s="13"/>
      <c r="V22" s="12"/>
      <c r="W22" s="13"/>
    </row>
    <row r="23" spans="1:23" ht="15" customHeight="1" x14ac:dyDescent="0.25">
      <c r="A23" s="28"/>
      <c r="B23" s="45" t="s">
        <v>29</v>
      </c>
      <c r="C23" s="22" t="str">
        <f>"Suppose a policy has a "&amp;TEXT(F9,"$0,000")&amp;" per-occurrence deductible. Calculate the following:"</f>
        <v>Suppose a policy has a $20,000 per-occurrence deductible. Calculate the following:</v>
      </c>
      <c r="D23" s="22"/>
      <c r="E23" s="22"/>
      <c r="F23" s="22"/>
      <c r="G23" s="23"/>
      <c r="H23" s="12"/>
      <c r="I23" s="14">
        <f>(INDEX($E$8:$E$11,MATCH(I22,$C$8:$C$11,0))-INDEX($E$8:$E$11,MATCH(I21,$C$8:$C$11,0)))/(I22-I21)</f>
        <v>-0.2</v>
      </c>
      <c r="J23" s="10" t="str">
        <f>"φ("&amp;I19&amp;") = "&amp;ROUND(I24,4)</f>
        <v>φ(1.3333) = 0.1533</v>
      </c>
      <c r="P23" s="13"/>
      <c r="Q23" s="13"/>
      <c r="R23" s="13"/>
      <c r="S23" s="13"/>
      <c r="T23" s="13"/>
      <c r="U23" s="13"/>
      <c r="V23" s="12"/>
      <c r="W23" s="13"/>
    </row>
    <row r="24" spans="1:23" ht="15" customHeight="1" x14ac:dyDescent="0.25">
      <c r="A24" s="28"/>
      <c r="B24" s="45" t="s">
        <v>21</v>
      </c>
      <c r="C24" s="22" t="str">
        <f>"The cost of the "&amp;TEXT(C16,"$0,000")&amp;" aggregate deductible limit"</f>
        <v>The cost of the $40,000 aggregate deductible limit</v>
      </c>
      <c r="D24" s="22"/>
      <c r="E24" s="22"/>
      <c r="F24" s="22"/>
      <c r="G24" s="23"/>
      <c r="H24" s="12"/>
      <c r="I24" s="14">
        <f>I23*(I19-I21)+INDEX($E$8:$E$11,MATCH(I21,$C$8:$C$11,0))</f>
        <v>0.15334000000000003</v>
      </c>
      <c r="P24" s="13"/>
      <c r="Q24" s="13"/>
      <c r="R24" s="13"/>
      <c r="S24" s="13"/>
      <c r="T24" s="13"/>
      <c r="U24" s="13"/>
      <c r="V24" s="12"/>
      <c r="W24" s="13"/>
    </row>
    <row r="25" spans="1:23" ht="15" customHeight="1" x14ac:dyDescent="0.25">
      <c r="A25" s="28"/>
      <c r="B25" s="45" t="s">
        <v>24</v>
      </c>
      <c r="C25" s="22" t="str">
        <f>"The cost of the "&amp;TEXT(F9,"$0,000")&amp;" per-occurrence deductible"</f>
        <v>The cost of the $20,000 per-occurrence deductible</v>
      </c>
      <c r="D25" s="22"/>
      <c r="E25" s="22"/>
      <c r="F25" s="22"/>
      <c r="G25" s="23"/>
      <c r="H25" s="12"/>
      <c r="I25" s="10" t="s">
        <v>21</v>
      </c>
      <c r="J25" s="10" t="s">
        <v>22</v>
      </c>
      <c r="Q25" s="15" t="str">
        <f>TEXT(C15,"$0,000")&amp;" * φ("&amp;I19&amp;") = "</f>
        <v xml:space="preserve">$30,000 * φ(1.3333) = </v>
      </c>
      <c r="R25" s="16">
        <f>C15*I24</f>
        <v>4600.2000000000007</v>
      </c>
      <c r="S25" s="13"/>
      <c r="T25" s="13"/>
      <c r="U25" s="13"/>
      <c r="V25" s="12"/>
      <c r="W25" s="13"/>
    </row>
    <row r="26" spans="1:23" ht="15" customHeight="1" x14ac:dyDescent="0.25">
      <c r="A26" s="28"/>
      <c r="B26" s="45" t="s">
        <v>26</v>
      </c>
      <c r="C26" s="22" t="s">
        <v>31</v>
      </c>
      <c r="D26" s="22"/>
      <c r="E26" s="22"/>
      <c r="F26" s="22"/>
      <c r="G26" s="23"/>
      <c r="H26" s="12"/>
      <c r="R26" s="13"/>
      <c r="S26" s="13"/>
      <c r="T26" s="13"/>
      <c r="U26" s="13"/>
      <c r="V26" s="12"/>
      <c r="W26" s="13"/>
    </row>
    <row r="27" spans="1:23" ht="15" customHeight="1" thickBot="1" x14ac:dyDescent="0.3">
      <c r="A27" s="46"/>
      <c r="B27" s="47"/>
      <c r="C27" s="47"/>
      <c r="D27" s="47"/>
      <c r="E27" s="47"/>
      <c r="F27" s="47"/>
      <c r="G27" s="48"/>
      <c r="H27" s="12"/>
      <c r="I27" s="10" t="s">
        <v>24</v>
      </c>
      <c r="J27" s="10" t="s">
        <v>25</v>
      </c>
      <c r="P27" s="15" t="str">
        <f>TEXT(C13,"$0,000")&amp;" - "&amp;TEXT(C15,"$0,000")&amp;" = "</f>
        <v xml:space="preserve">$40,000 - $30,000 = </v>
      </c>
      <c r="Q27" s="16">
        <f>C13-C15</f>
        <v>10000</v>
      </c>
      <c r="R27" s="13"/>
      <c r="S27" s="13"/>
      <c r="T27" s="13"/>
      <c r="U27" s="13"/>
      <c r="V27" s="12"/>
      <c r="W27" s="13"/>
    </row>
    <row r="28" spans="1:23" ht="15" customHeight="1" x14ac:dyDescent="0.25">
      <c r="H28" s="12"/>
      <c r="R28" s="13"/>
      <c r="S28" s="13"/>
      <c r="T28" s="13"/>
      <c r="U28" s="13"/>
      <c r="V28" s="12"/>
      <c r="W28" s="13"/>
    </row>
    <row r="29" spans="1:23" x14ac:dyDescent="0.25">
      <c r="H29" s="12"/>
      <c r="I29" s="10" t="s">
        <v>26</v>
      </c>
      <c r="J29" s="10" t="s">
        <v>27</v>
      </c>
      <c r="M29" s="15" t="str">
        <f>TEXT(Q27,"$0,000")&amp;" + "&amp;TEXT(R25,"$0")&amp;" ="</f>
        <v>$10,000 + $4600 =</v>
      </c>
      <c r="N29" s="16">
        <f>Q27+R25</f>
        <v>14600.2</v>
      </c>
      <c r="R29" s="13"/>
      <c r="S29" s="13"/>
      <c r="T29" s="13"/>
      <c r="U29" s="13"/>
      <c r="V29" s="12"/>
      <c r="W29" s="13"/>
    </row>
    <row r="30" spans="1:23" x14ac:dyDescent="0.25">
      <c r="H30" s="12"/>
      <c r="P30" s="13"/>
      <c r="Q30" s="13"/>
      <c r="R30" s="13"/>
      <c r="S30" s="13"/>
      <c r="T30" s="13"/>
      <c r="U30" s="13"/>
      <c r="V30" s="12"/>
      <c r="W30" s="13"/>
    </row>
    <row r="31" spans="1:23" x14ac:dyDescent="0.25">
      <c r="H31" s="12"/>
      <c r="P31" s="13"/>
      <c r="Q31" s="13"/>
      <c r="R31" s="13"/>
      <c r="S31" s="13"/>
      <c r="T31" s="13"/>
      <c r="U31" s="13"/>
      <c r="V31" s="12"/>
      <c r="W31" s="13"/>
    </row>
    <row r="32" spans="1:23" x14ac:dyDescent="0.25">
      <c r="H32" s="12"/>
      <c r="P32" s="13"/>
      <c r="Q32" s="13"/>
      <c r="R32" s="13"/>
      <c r="S32" s="13"/>
      <c r="T32" s="13"/>
      <c r="U32" s="13"/>
      <c r="V32" s="12"/>
      <c r="W32" s="13"/>
    </row>
    <row r="33" spans="1:23" x14ac:dyDescent="0.25">
      <c r="H33" s="12"/>
      <c r="P33" s="13"/>
      <c r="Q33" s="13"/>
      <c r="R33" s="13"/>
      <c r="S33" s="13"/>
      <c r="T33" s="13"/>
      <c r="U33" s="13"/>
      <c r="V33" s="12"/>
      <c r="W33" s="13"/>
    </row>
    <row r="34" spans="1:23" x14ac:dyDescent="0.25">
      <c r="H34" s="12"/>
      <c r="P34" s="13"/>
      <c r="Q34" s="13"/>
      <c r="R34" s="13"/>
      <c r="S34" s="13"/>
      <c r="T34" s="13"/>
      <c r="U34" s="13"/>
      <c r="V34" s="12"/>
      <c r="W34" s="13"/>
    </row>
    <row r="35" spans="1:23" x14ac:dyDescent="0.25">
      <c r="H35" s="12"/>
      <c r="P35" s="13"/>
      <c r="Q35" s="13"/>
      <c r="R35" s="13"/>
      <c r="S35" s="13"/>
      <c r="T35" s="13"/>
      <c r="U35" s="13"/>
      <c r="V35" s="12"/>
      <c r="W35" s="13"/>
    </row>
    <row r="36" spans="1:23" x14ac:dyDescent="0.25">
      <c r="H36" s="12"/>
      <c r="P36" s="13"/>
      <c r="Q36" s="13"/>
      <c r="R36" s="13"/>
      <c r="S36" s="13"/>
      <c r="T36" s="13"/>
      <c r="U36" s="13"/>
      <c r="V36" s="12"/>
      <c r="W36" s="13"/>
    </row>
    <row r="37" spans="1:23" x14ac:dyDescent="0.25">
      <c r="H37" s="12"/>
      <c r="P37" s="13"/>
      <c r="Q37" s="13"/>
      <c r="R37" s="13"/>
      <c r="S37" s="13"/>
      <c r="T37" s="13"/>
      <c r="U37" s="13"/>
      <c r="V37" s="12"/>
      <c r="W37" s="13"/>
    </row>
    <row r="38" spans="1:23" x14ac:dyDescent="0.25">
      <c r="H38" s="12"/>
      <c r="P38" s="13"/>
      <c r="Q38" s="13"/>
      <c r="R38" s="13"/>
      <c r="S38" s="13"/>
      <c r="T38" s="13"/>
      <c r="U38" s="13"/>
      <c r="V38" s="12"/>
      <c r="W38" s="13"/>
    </row>
    <row r="39" spans="1:23" x14ac:dyDescent="0.25">
      <c r="A39" s="13"/>
      <c r="B39" s="13"/>
      <c r="H39" s="12"/>
      <c r="P39" s="13"/>
      <c r="Q39" s="13"/>
      <c r="R39" s="13"/>
      <c r="S39" s="13"/>
      <c r="T39" s="13"/>
      <c r="U39" s="13"/>
      <c r="V39" s="12"/>
      <c r="W39" s="13"/>
    </row>
    <row r="40" spans="1:23" x14ac:dyDescent="0.25">
      <c r="H40" s="12"/>
      <c r="P40" s="13"/>
      <c r="Q40" s="13"/>
      <c r="R40" s="13"/>
      <c r="S40" s="13"/>
      <c r="T40" s="13"/>
      <c r="U40" s="13"/>
      <c r="V40" s="12"/>
      <c r="W40" s="13"/>
    </row>
    <row r="41" spans="1:23" x14ac:dyDescent="0.25">
      <c r="H41" s="12"/>
      <c r="P41" s="13"/>
      <c r="Q41" s="13"/>
      <c r="R41" s="13"/>
      <c r="S41" s="13"/>
      <c r="T41" s="13"/>
      <c r="U41" s="13"/>
      <c r="V41" s="12"/>
      <c r="W41" s="13"/>
    </row>
    <row r="42" spans="1:23" x14ac:dyDescent="0.25">
      <c r="H42" s="12"/>
      <c r="P42" s="13"/>
      <c r="Q42" s="13"/>
      <c r="R42" s="13"/>
      <c r="S42" s="13"/>
      <c r="T42" s="13"/>
      <c r="U42" s="13"/>
      <c r="V42" s="12"/>
      <c r="W42" s="13"/>
    </row>
    <row r="43" spans="1:23" x14ac:dyDescent="0.25">
      <c r="H43" s="12"/>
      <c r="P43" s="13"/>
      <c r="Q43" s="13"/>
      <c r="R43" s="13"/>
      <c r="S43" s="13"/>
      <c r="T43" s="13"/>
      <c r="U43" s="13"/>
      <c r="V43" s="12"/>
      <c r="W43" s="13"/>
    </row>
    <row r="44" spans="1:23" x14ac:dyDescent="0.25">
      <c r="H44" s="12"/>
      <c r="P44" s="13"/>
      <c r="Q44" s="13"/>
      <c r="R44" s="13"/>
      <c r="S44" s="13"/>
      <c r="T44" s="13"/>
      <c r="U44" s="13"/>
      <c r="V44" s="12"/>
      <c r="W44" s="13"/>
    </row>
    <row r="45" spans="1:23" x14ac:dyDescent="0.25">
      <c r="H45" s="12"/>
      <c r="P45" s="13"/>
      <c r="Q45" s="13"/>
      <c r="R45" s="13"/>
      <c r="S45" s="13"/>
      <c r="T45" s="13"/>
      <c r="U45" s="13"/>
      <c r="V45" s="12"/>
      <c r="W45" s="13"/>
    </row>
    <row r="46" spans="1:23" x14ac:dyDescent="0.25">
      <c r="H46" s="12"/>
      <c r="P46" s="13"/>
      <c r="Q46" s="13"/>
      <c r="R46" s="13"/>
      <c r="S46" s="13"/>
      <c r="T46" s="13"/>
      <c r="U46" s="13"/>
      <c r="V46" s="12"/>
      <c r="W46" s="13"/>
    </row>
    <row r="47" spans="1:23" x14ac:dyDescent="0.25">
      <c r="H47" s="12"/>
      <c r="P47" s="13"/>
      <c r="Q47" s="13"/>
      <c r="R47" s="13"/>
      <c r="S47" s="13"/>
      <c r="T47" s="13"/>
      <c r="U47" s="13"/>
      <c r="V47" s="12"/>
      <c r="W47" s="13"/>
    </row>
    <row r="48" spans="1:23" x14ac:dyDescent="0.25">
      <c r="H48" s="12"/>
      <c r="P48" s="13"/>
      <c r="Q48" s="13"/>
      <c r="R48" s="13"/>
      <c r="S48" s="13"/>
      <c r="T48" s="13"/>
      <c r="U48" s="13"/>
      <c r="V48" s="12"/>
      <c r="W48" s="13"/>
    </row>
    <row r="49" spans="1:23" x14ac:dyDescent="0.25">
      <c r="H49" s="12"/>
      <c r="P49" s="13"/>
      <c r="Q49" s="13"/>
      <c r="R49" s="13"/>
      <c r="S49" s="13"/>
      <c r="T49" s="13"/>
      <c r="U49" s="13"/>
      <c r="V49" s="12"/>
      <c r="W49" s="13"/>
    </row>
    <row r="50" spans="1:23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3" x14ac:dyDescent="0.25">
      <c r="C51" s="13"/>
      <c r="D51" s="13"/>
      <c r="E51" s="13"/>
      <c r="F51" s="13"/>
      <c r="G51" s="13"/>
      <c r="H51" s="1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2"/>
    </row>
    <row r="52" spans="1:23" x14ac:dyDescent="0.25">
      <c r="C52" s="13"/>
      <c r="D52" s="13"/>
      <c r="E52" s="13"/>
      <c r="F52" s="13"/>
      <c r="G52" s="13"/>
      <c r="H52" s="12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2"/>
    </row>
    <row r="53" spans="1:23" x14ac:dyDescent="0.25">
      <c r="C53" s="13"/>
      <c r="D53" s="13"/>
      <c r="E53" s="13"/>
      <c r="F53" s="13"/>
      <c r="G53" s="13"/>
      <c r="H53" s="12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2"/>
    </row>
    <row r="54" spans="1:23" x14ac:dyDescent="0.25">
      <c r="H54" s="12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2"/>
    </row>
    <row r="55" spans="1:23" x14ac:dyDescent="0.25"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2"/>
    </row>
    <row r="56" spans="1:23" x14ac:dyDescent="0.25">
      <c r="H56" s="12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2"/>
    </row>
    <row r="57" spans="1:23" x14ac:dyDescent="0.25">
      <c r="H57" s="12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2"/>
    </row>
    <row r="58" spans="1:23" x14ac:dyDescent="0.25">
      <c r="H58" s="12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2"/>
    </row>
    <row r="59" spans="1:23" x14ac:dyDescent="0.25"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2"/>
    </row>
    <row r="60" spans="1:23" x14ac:dyDescent="0.25">
      <c r="H60" s="12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2"/>
    </row>
    <row r="61" spans="1:23" x14ac:dyDescent="0.25">
      <c r="H61" s="12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2"/>
    </row>
    <row r="62" spans="1:23" x14ac:dyDescent="0.25">
      <c r="H62" s="12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2"/>
    </row>
    <row r="63" spans="1:23" x14ac:dyDescent="0.25">
      <c r="H63" s="12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2"/>
    </row>
    <row r="64" spans="1:23" x14ac:dyDescent="0.25">
      <c r="H64" s="12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2"/>
    </row>
    <row r="65" spans="8:22" x14ac:dyDescent="0.25">
      <c r="H65" s="12"/>
      <c r="V65" s="12"/>
    </row>
    <row r="66" spans="8:22" x14ac:dyDescent="0.25">
      <c r="H66" s="12"/>
      <c r="V66" s="12"/>
    </row>
    <row r="67" spans="8:22" x14ac:dyDescent="0.25">
      <c r="H67" s="12"/>
      <c r="V67" s="12"/>
    </row>
    <row r="68" spans="8:22" x14ac:dyDescent="0.25">
      <c r="H68" s="12"/>
      <c r="V68" s="12"/>
    </row>
    <row r="69" spans="8:22" x14ac:dyDescent="0.25">
      <c r="H69" s="12"/>
      <c r="V69" s="12"/>
    </row>
    <row r="70" spans="8:22" x14ac:dyDescent="0.25">
      <c r="H70" s="12"/>
      <c r="V70" s="12"/>
    </row>
    <row r="71" spans="8:22" x14ac:dyDescent="0.25">
      <c r="H71" s="12"/>
      <c r="V71" s="12"/>
    </row>
    <row r="72" spans="8:22" x14ac:dyDescent="0.25">
      <c r="H72" s="12"/>
      <c r="V72" s="12"/>
    </row>
    <row r="73" spans="8:22" x14ac:dyDescent="0.25">
      <c r="H73" s="12"/>
      <c r="V73" s="12"/>
    </row>
    <row r="74" spans="8:22" x14ac:dyDescent="0.25">
      <c r="H74" s="12"/>
      <c r="V74" s="12"/>
    </row>
    <row r="75" spans="8:22" x14ac:dyDescent="0.25">
      <c r="H75" s="12"/>
      <c r="V75" s="12"/>
    </row>
    <row r="76" spans="8:22" x14ac:dyDescent="0.25">
      <c r="H76" s="12"/>
      <c r="V76" s="12"/>
    </row>
    <row r="77" spans="8:22" x14ac:dyDescent="0.25">
      <c r="H77" s="12"/>
      <c r="V77" s="12"/>
    </row>
    <row r="78" spans="8:22" x14ac:dyDescent="0.25">
      <c r="H78" s="12"/>
      <c r="V78" s="12"/>
    </row>
    <row r="79" spans="8:22" x14ac:dyDescent="0.25">
      <c r="H79" s="12"/>
      <c r="V79" s="12"/>
    </row>
    <row r="80" spans="8:22" x14ac:dyDescent="0.25">
      <c r="H80" s="12"/>
      <c r="V80" s="12"/>
    </row>
    <row r="81" spans="8:22" x14ac:dyDescent="0.25">
      <c r="H81" s="12"/>
      <c r="V81" s="12"/>
    </row>
    <row r="82" spans="8:22" x14ac:dyDescent="0.25">
      <c r="H82" s="12"/>
      <c r="V82" s="12"/>
    </row>
    <row r="83" spans="8:22" x14ac:dyDescent="0.25">
      <c r="H83" s="12"/>
      <c r="V83" s="12"/>
    </row>
    <row r="84" spans="8:22" x14ac:dyDescent="0.25">
      <c r="H84" s="12"/>
      <c r="V84" s="12"/>
    </row>
    <row r="85" spans="8:22" x14ac:dyDescent="0.25">
      <c r="H85" s="12"/>
      <c r="V85" s="12"/>
    </row>
    <row r="86" spans="8:22" x14ac:dyDescent="0.25">
      <c r="H86" s="12"/>
      <c r="V86" s="12"/>
    </row>
    <row r="87" spans="8:22" x14ac:dyDescent="0.25">
      <c r="H87" s="12"/>
      <c r="V87" s="12"/>
    </row>
    <row r="88" spans="8:22" x14ac:dyDescent="0.25">
      <c r="H88" s="12"/>
      <c r="V88" s="12"/>
    </row>
    <row r="89" spans="8:22" x14ac:dyDescent="0.25">
      <c r="H89" s="12"/>
      <c r="V89" s="12"/>
    </row>
    <row r="90" spans="8:22" x14ac:dyDescent="0.25">
      <c r="H90" s="12"/>
      <c r="V90" s="12"/>
    </row>
    <row r="91" spans="8:22" x14ac:dyDescent="0.25">
      <c r="H91" s="12"/>
      <c r="V91" s="12"/>
    </row>
    <row r="92" spans="8:22" x14ac:dyDescent="0.25">
      <c r="H92" s="12"/>
      <c r="V92" s="12"/>
    </row>
    <row r="93" spans="8:22" x14ac:dyDescent="0.25">
      <c r="H93" s="12"/>
      <c r="V93" s="12"/>
    </row>
    <row r="94" spans="8:22" x14ac:dyDescent="0.25">
      <c r="H94" s="12"/>
      <c r="V94" s="12"/>
    </row>
    <row r="95" spans="8:22" x14ac:dyDescent="0.25">
      <c r="H95" s="12"/>
      <c r="V95" s="12"/>
    </row>
    <row r="96" spans="8:22" x14ac:dyDescent="0.25">
      <c r="H96" s="12"/>
      <c r="V96" s="12"/>
    </row>
    <row r="97" spans="1:22" x14ac:dyDescent="0.25">
      <c r="H97" s="12"/>
      <c r="V97" s="12"/>
    </row>
    <row r="98" spans="1:22" x14ac:dyDescent="0.25">
      <c r="H98" s="12"/>
      <c r="V98" s="12"/>
    </row>
    <row r="99" spans="1:22" x14ac:dyDescent="0.25">
      <c r="H99" s="12"/>
      <c r="V99" s="12"/>
    </row>
    <row r="100" spans="1:2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x14ac:dyDescent="0.25">
      <c r="C101" s="13"/>
      <c r="D101" s="13"/>
      <c r="E101" s="13"/>
      <c r="F101" s="13"/>
      <c r="G101" s="13"/>
      <c r="H101" s="12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2"/>
    </row>
    <row r="102" spans="1:22" x14ac:dyDescent="0.25">
      <c r="C102" s="13"/>
      <c r="D102" s="13"/>
      <c r="E102" s="13"/>
      <c r="F102" s="13"/>
      <c r="G102" s="13"/>
      <c r="H102" s="12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2"/>
    </row>
    <row r="103" spans="1:22" x14ac:dyDescent="0.25">
      <c r="C103" s="13"/>
      <c r="D103" s="13"/>
      <c r="E103" s="13"/>
      <c r="F103" s="13"/>
      <c r="G103" s="13"/>
      <c r="H103" s="12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2"/>
    </row>
    <row r="104" spans="1:22" x14ac:dyDescent="0.25">
      <c r="H104" s="12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2"/>
    </row>
    <row r="105" spans="1:22" x14ac:dyDescent="0.25">
      <c r="H105" s="12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2"/>
    </row>
    <row r="106" spans="1:22" x14ac:dyDescent="0.25">
      <c r="H106" s="12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2"/>
    </row>
    <row r="107" spans="1:22" x14ac:dyDescent="0.25">
      <c r="H107" s="12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2"/>
    </row>
    <row r="108" spans="1:22" x14ac:dyDescent="0.25">
      <c r="H108" s="12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2"/>
    </row>
    <row r="109" spans="1:22" x14ac:dyDescent="0.25">
      <c r="H109" s="12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2"/>
    </row>
    <row r="110" spans="1:22" x14ac:dyDescent="0.25">
      <c r="H110" s="12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2"/>
    </row>
    <row r="111" spans="1:22" x14ac:dyDescent="0.25">
      <c r="H111" s="12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2"/>
    </row>
    <row r="112" spans="1:22" x14ac:dyDescent="0.25">
      <c r="H112" s="12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2"/>
    </row>
    <row r="113" spans="8:22" x14ac:dyDescent="0.25">
      <c r="H113" s="12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2"/>
    </row>
    <row r="114" spans="8:22" x14ac:dyDescent="0.25">
      <c r="H114" s="12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2"/>
    </row>
    <row r="115" spans="8:22" x14ac:dyDescent="0.25">
      <c r="H115" s="12"/>
      <c r="V115" s="12"/>
    </row>
    <row r="116" spans="8:22" x14ac:dyDescent="0.25">
      <c r="H116" s="12"/>
      <c r="V116" s="12"/>
    </row>
    <row r="117" spans="8:22" x14ac:dyDescent="0.25">
      <c r="H117" s="12"/>
      <c r="V117" s="12"/>
    </row>
    <row r="118" spans="8:22" x14ac:dyDescent="0.25">
      <c r="H118" s="12"/>
      <c r="V118" s="12"/>
    </row>
    <row r="119" spans="8:22" x14ac:dyDescent="0.25">
      <c r="H119" s="12"/>
      <c r="V119" s="12"/>
    </row>
    <row r="120" spans="8:22" x14ac:dyDescent="0.25">
      <c r="H120" s="12"/>
      <c r="V120" s="12"/>
    </row>
    <row r="121" spans="8:22" x14ac:dyDescent="0.25">
      <c r="H121" s="12"/>
      <c r="V121" s="12"/>
    </row>
    <row r="122" spans="8:22" x14ac:dyDescent="0.25">
      <c r="H122" s="12"/>
      <c r="V122" s="12"/>
    </row>
    <row r="123" spans="8:22" x14ac:dyDescent="0.25">
      <c r="H123" s="12"/>
      <c r="V123" s="12"/>
    </row>
    <row r="124" spans="8:22" x14ac:dyDescent="0.25">
      <c r="H124" s="12"/>
      <c r="V124" s="12"/>
    </row>
    <row r="125" spans="8:22" x14ac:dyDescent="0.25">
      <c r="H125" s="12"/>
      <c r="V125" s="12"/>
    </row>
    <row r="126" spans="8:22" x14ac:dyDescent="0.25">
      <c r="H126" s="12"/>
      <c r="V126" s="12"/>
    </row>
    <row r="127" spans="8:22" x14ac:dyDescent="0.25">
      <c r="H127" s="12"/>
      <c r="V127" s="12"/>
    </row>
    <row r="128" spans="8:22" x14ac:dyDescent="0.25">
      <c r="H128" s="12"/>
      <c r="V128" s="12"/>
    </row>
    <row r="129" spans="8:22" x14ac:dyDescent="0.25">
      <c r="H129" s="12"/>
      <c r="V129" s="12"/>
    </row>
    <row r="130" spans="8:22" x14ac:dyDescent="0.25">
      <c r="H130" s="12"/>
      <c r="V130" s="12"/>
    </row>
    <row r="131" spans="8:22" x14ac:dyDescent="0.25">
      <c r="H131" s="12"/>
      <c r="V131" s="12"/>
    </row>
    <row r="132" spans="8:22" x14ac:dyDescent="0.25">
      <c r="H132" s="12"/>
      <c r="V132" s="12"/>
    </row>
    <row r="133" spans="8:22" x14ac:dyDescent="0.25">
      <c r="H133" s="12"/>
      <c r="V133" s="12"/>
    </row>
    <row r="134" spans="8:22" x14ac:dyDescent="0.25">
      <c r="H134" s="12"/>
      <c r="V134" s="12"/>
    </row>
    <row r="135" spans="8:22" x14ac:dyDescent="0.25">
      <c r="H135" s="12"/>
      <c r="V135" s="12"/>
    </row>
    <row r="136" spans="8:22" x14ac:dyDescent="0.25">
      <c r="H136" s="12"/>
      <c r="V136" s="12"/>
    </row>
    <row r="137" spans="8:22" x14ac:dyDescent="0.25">
      <c r="H137" s="12"/>
      <c r="V137" s="12"/>
    </row>
    <row r="138" spans="8:22" x14ac:dyDescent="0.25">
      <c r="H138" s="12"/>
      <c r="V138" s="12"/>
    </row>
    <row r="139" spans="8:22" x14ac:dyDescent="0.25">
      <c r="H139" s="12"/>
      <c r="V139" s="12"/>
    </row>
    <row r="140" spans="8:22" x14ac:dyDescent="0.25">
      <c r="H140" s="12"/>
      <c r="V140" s="12"/>
    </row>
    <row r="141" spans="8:22" x14ac:dyDescent="0.25">
      <c r="H141" s="12"/>
      <c r="V141" s="12"/>
    </row>
    <row r="142" spans="8:22" x14ac:dyDescent="0.25">
      <c r="H142" s="12"/>
      <c r="V142" s="12"/>
    </row>
    <row r="143" spans="8:22" x14ac:dyDescent="0.25">
      <c r="H143" s="12"/>
      <c r="V143" s="12"/>
    </row>
    <row r="144" spans="8:22" x14ac:dyDescent="0.25">
      <c r="H144" s="12"/>
      <c r="V144" s="12"/>
    </row>
    <row r="145" spans="1:22" x14ac:dyDescent="0.25">
      <c r="H145" s="12"/>
      <c r="V145" s="12"/>
    </row>
    <row r="146" spans="1:22" x14ac:dyDescent="0.25">
      <c r="H146" s="12"/>
      <c r="V146" s="12"/>
    </row>
    <row r="147" spans="1:22" x14ac:dyDescent="0.25">
      <c r="H147" s="12"/>
      <c r="V147" s="12"/>
    </row>
    <row r="148" spans="1:22" x14ac:dyDescent="0.25">
      <c r="H148" s="12"/>
      <c r="V148" s="12"/>
    </row>
    <row r="149" spans="1:22" x14ac:dyDescent="0.25">
      <c r="H149" s="12"/>
      <c r="V149" s="12"/>
    </row>
    <row r="150" spans="1:2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x14ac:dyDescent="0.25">
      <c r="H151" s="12"/>
      <c r="V151" s="12"/>
    </row>
    <row r="152" spans="1:22" x14ac:dyDescent="0.25">
      <c r="H152" s="12"/>
      <c r="V152" s="12"/>
    </row>
    <row r="153" spans="1:22" x14ac:dyDescent="0.25">
      <c r="H153" s="12"/>
      <c r="V153" s="12"/>
    </row>
    <row r="154" spans="1:22" x14ac:dyDescent="0.25">
      <c r="H154" s="12"/>
      <c r="V154" s="12"/>
    </row>
    <row r="155" spans="1:22" x14ac:dyDescent="0.25">
      <c r="H155" s="12"/>
      <c r="V155" s="12"/>
    </row>
    <row r="156" spans="1:22" x14ac:dyDescent="0.25">
      <c r="H156" s="12"/>
      <c r="V156" s="12"/>
    </row>
    <row r="157" spans="1:22" x14ac:dyDescent="0.25">
      <c r="H157" s="12"/>
      <c r="V157" s="12"/>
    </row>
    <row r="158" spans="1:22" x14ac:dyDescent="0.25">
      <c r="H158" s="12"/>
      <c r="V158" s="12"/>
    </row>
  </sheetData>
  <sheetProtection algorithmName="SHA-512" hashValue="avj/Rc3yfReN0ygrzAKJqIUGvKJqp5P0Y9RQLIFp29o2oetT2Gppxgs3QRfp40W68louWNrAlqMZbFDuVCgeaw==" saltValue="kLkE9NkDTnJMQ0NMG04AmQ==" spinCount="100000" sheet="1" objects="1" scenarios="1" formatCells="0" formatColumns="0" formatRows="0"/>
  <hyperlinks>
    <hyperlink ref="G1" location="TOC!A1" display="Return to TOC" xr:uid="{C8646064-2E8C-43BF-B53E-75909C09BAEB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W-Fisher_LtdTableM1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2021-08-12T11:09:20Z</dcterms:modified>
</cp:coreProperties>
</file>