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56DF6E15-A78D-47D2-84AF-84B79A205BC4}" xr6:coauthVersionLast="47" xr6:coauthVersionMax="47" xr10:uidLastSave="{00000000-0000-0000-0000-000000000000}"/>
  <bookViews>
    <workbookView xWindow="-120" yWindow="-120" windowWidth="29040" windowHeight="15840" tabRatio="680" xr2:uid="{54437323-BBA6-4BBB-B712-50207489947E}"/>
  </bookViews>
  <sheets>
    <sheet name="Instructions" sheetId="3" r:id="rId1"/>
    <sheet name="Point Grid" sheetId="1" r:id="rId2"/>
    <sheet name="Navigator" sheetId="23" r:id="rId3"/>
    <sheet name="1" sheetId="2" r:id="rId4"/>
    <sheet name="2" sheetId="4" r:id="rId5"/>
    <sheet name="3" sheetId="5" r:id="rId6"/>
    <sheet name="4" sheetId="6" r:id="rId7"/>
    <sheet name="5" sheetId="7" r:id="rId8"/>
    <sheet name="6" sheetId="27" r:id="rId9"/>
    <sheet name="7" sheetId="9" r:id="rId10"/>
    <sheet name="8" sheetId="10" r:id="rId11"/>
    <sheet name="9" sheetId="11" r:id="rId12"/>
    <sheet name="10" sheetId="12" r:id="rId13"/>
    <sheet name="11" sheetId="13" r:id="rId14"/>
    <sheet name="12" sheetId="14" r:id="rId15"/>
    <sheet name="13" sheetId="15" r:id="rId16"/>
    <sheet name="14" sheetId="16" r:id="rId17"/>
    <sheet name="15" sheetId="17" r:id="rId18"/>
    <sheet name="16" sheetId="18" r:id="rId19"/>
    <sheet name="17" sheetId="19" r:id="rId20"/>
    <sheet name="18" sheetId="20" r:id="rId21"/>
    <sheet name="19" sheetId="21" r:id="rId22"/>
    <sheet name="20" sheetId="24" r:id="rId23"/>
    <sheet name="21" sheetId="25" r:id="rId24"/>
    <sheet name="22" sheetId="26" r:id="rId25"/>
    <sheet name="23" sheetId="28" r:id="rId2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1" l="1"/>
  <c r="L30" i="1"/>
  <c r="B29" i="1"/>
  <c r="B30" i="1"/>
  <c r="A24" i="28"/>
  <c r="A20" i="28"/>
  <c r="A9" i="28"/>
  <c r="A4" i="28"/>
  <c r="A24" i="25"/>
  <c r="E13" i="25"/>
  <c r="F7" i="25"/>
  <c r="F8" i="25"/>
  <c r="F9" i="25"/>
  <c r="F10" i="25"/>
  <c r="F11" i="25"/>
  <c r="F12" i="25"/>
  <c r="F6" i="25"/>
  <c r="S30" i="1"/>
  <c r="J30" i="1"/>
  <c r="H31" i="23" l="1"/>
  <c r="D13" i="25"/>
  <c r="P30" i="1"/>
  <c r="N30" i="1"/>
  <c r="Q30" i="1"/>
  <c r="R30" i="1"/>
  <c r="O30" i="1"/>
  <c r="M30" i="1"/>
  <c r="F13" i="25" l="1"/>
  <c r="A30" i="21"/>
  <c r="A37" i="24" l="1"/>
  <c r="A25" i="24"/>
  <c r="A42" i="20" l="1"/>
  <c r="A33" i="26" l="1"/>
  <c r="A29" i="26"/>
  <c r="A8" i="26"/>
  <c r="L29" i="1"/>
  <c r="A4" i="26"/>
  <c r="A26" i="27"/>
  <c r="A18" i="27"/>
  <c r="A12" i="27"/>
  <c r="Q29" i="1"/>
  <c r="M29" i="1"/>
  <c r="O29" i="1"/>
  <c r="J29" i="1"/>
  <c r="R29" i="1"/>
  <c r="N29" i="1"/>
  <c r="P29" i="1"/>
  <c r="S29" i="1"/>
  <c r="H30" i="23" l="1"/>
  <c r="A21" i="24"/>
  <c r="J26" i="1"/>
  <c r="J27" i="1"/>
  <c r="H27" i="23" l="1"/>
  <c r="H28" i="23"/>
  <c r="B27" i="1"/>
  <c r="B26" i="1"/>
  <c r="A4" i="24" s="1"/>
  <c r="L27" i="1"/>
  <c r="L26" i="1"/>
  <c r="A20" i="25"/>
  <c r="A16" i="25"/>
  <c r="A17" i="24"/>
  <c r="O27" i="1"/>
  <c r="Q27" i="1"/>
  <c r="M27" i="1"/>
  <c r="S27" i="1"/>
  <c r="N27" i="1"/>
  <c r="R27" i="1"/>
  <c r="P27" i="1"/>
  <c r="A28" i="15" l="1"/>
  <c r="A24" i="15"/>
  <c r="A29" i="13" l="1"/>
  <c r="A25" i="13"/>
  <c r="A19" i="12"/>
  <c r="A35" i="10" l="1"/>
  <c r="D11" i="2" l="1"/>
  <c r="F11" i="2"/>
  <c r="E11" i="2"/>
  <c r="A19" i="2" l="1"/>
  <c r="A23" i="2"/>
  <c r="A26" i="21" l="1"/>
  <c r="A38" i="20"/>
  <c r="A16" i="19"/>
  <c r="A18" i="18"/>
  <c r="A14" i="18"/>
  <c r="A29" i="17"/>
  <c r="A25" i="17"/>
  <c r="A7" i="16"/>
  <c r="A20" i="15"/>
  <c r="A16" i="15"/>
  <c r="A15" i="14"/>
  <c r="A11" i="14"/>
  <c r="A7" i="14"/>
  <c r="A21" i="13"/>
  <c r="A17" i="13"/>
  <c r="A13" i="13"/>
  <c r="A15" i="12"/>
  <c r="A11" i="12"/>
  <c r="A7" i="12"/>
  <c r="A23" i="11"/>
  <c r="J19" i="1"/>
  <c r="J28" i="1"/>
  <c r="J13" i="1"/>
  <c r="J9" i="1"/>
  <c r="J22" i="1"/>
  <c r="J17" i="1"/>
  <c r="J15" i="1"/>
  <c r="J24" i="1"/>
  <c r="J18" i="1"/>
  <c r="J16" i="1"/>
  <c r="J25" i="1"/>
  <c r="J11" i="1"/>
  <c r="J20" i="1"/>
  <c r="J10" i="1"/>
  <c r="J14" i="1"/>
  <c r="J23" i="1"/>
  <c r="J12" i="1"/>
  <c r="J21" i="1"/>
  <c r="H29" i="23" l="1"/>
  <c r="H21" i="23"/>
  <c r="H24" i="23"/>
  <c r="H17" i="23"/>
  <c r="H26" i="23"/>
  <c r="H12" i="23"/>
  <c r="H20" i="23"/>
  <c r="H19" i="23"/>
  <c r="H18" i="23"/>
  <c r="H22" i="23"/>
  <c r="H14" i="23"/>
  <c r="H15" i="23"/>
  <c r="H16" i="23"/>
  <c r="H11" i="23"/>
  <c r="H25" i="23"/>
  <c r="H23" i="23"/>
  <c r="H13" i="23"/>
  <c r="H10" i="23"/>
  <c r="A31" i="10"/>
  <c r="A18" i="9"/>
  <c r="A14" i="9"/>
  <c r="A18" i="7"/>
  <c r="A30" i="6"/>
  <c r="A12" i="5"/>
  <c r="A30" i="4" l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8" i="1"/>
  <c r="L8" i="1"/>
  <c r="B9" i="1"/>
  <c r="A4" i="4" s="1"/>
  <c r="B10" i="1"/>
  <c r="A4" i="5" s="1"/>
  <c r="B11" i="1"/>
  <c r="A4" i="6" s="1"/>
  <c r="B12" i="1"/>
  <c r="A4" i="7" s="1"/>
  <c r="B13" i="1"/>
  <c r="B14" i="1"/>
  <c r="A4" i="9" s="1"/>
  <c r="B15" i="1"/>
  <c r="A4" i="10" s="1"/>
  <c r="B16" i="1"/>
  <c r="A4" i="11" s="1"/>
  <c r="B17" i="1"/>
  <c r="A4" i="12" s="1"/>
  <c r="B18" i="1"/>
  <c r="A4" i="13" s="1"/>
  <c r="B19" i="1"/>
  <c r="A4" i="14" s="1"/>
  <c r="B20" i="1"/>
  <c r="A4" i="15" s="1"/>
  <c r="B21" i="1"/>
  <c r="A4" i="16" s="1"/>
  <c r="B22" i="1"/>
  <c r="A4" i="17" s="1"/>
  <c r="B23" i="1"/>
  <c r="A4" i="18" s="1"/>
  <c r="B24" i="1"/>
  <c r="A4" i="19" s="1"/>
  <c r="B25" i="1"/>
  <c r="B28" i="1"/>
  <c r="B8" i="1"/>
  <c r="Q15" i="1"/>
  <c r="J8" i="1"/>
  <c r="N17" i="1"/>
  <c r="O16" i="1"/>
  <c r="P19" i="1"/>
  <c r="N22" i="1"/>
  <c r="N20" i="1"/>
  <c r="S16" i="1"/>
  <c r="Q12" i="1"/>
  <c r="S12" i="1"/>
  <c r="P15" i="1"/>
  <c r="P12" i="1"/>
  <c r="O20" i="1"/>
  <c r="O14" i="1"/>
  <c r="P9" i="1"/>
  <c r="S11" i="1"/>
  <c r="M14" i="1"/>
  <c r="Q13" i="1"/>
  <c r="S17" i="1"/>
  <c r="P10" i="1"/>
  <c r="O13" i="1"/>
  <c r="O11" i="1"/>
  <c r="R9" i="1"/>
  <c r="Q22" i="1"/>
  <c r="S14" i="1"/>
  <c r="R24" i="1"/>
  <c r="S9" i="1"/>
  <c r="R10" i="1"/>
  <c r="O24" i="1"/>
  <c r="N23" i="1"/>
  <c r="M13" i="1"/>
  <c r="M15" i="1"/>
  <c r="Q9" i="1"/>
  <c r="R17" i="1"/>
  <c r="N18" i="1"/>
  <c r="O21" i="1"/>
  <c r="P16" i="1"/>
  <c r="O15" i="1"/>
  <c r="S19" i="1"/>
  <c r="M20" i="1"/>
  <c r="N12" i="1"/>
  <c r="N24" i="1"/>
  <c r="Q19" i="1"/>
  <c r="P14" i="1"/>
  <c r="Q10" i="1"/>
  <c r="M11" i="1"/>
  <c r="R12" i="1"/>
  <c r="M19" i="1"/>
  <c r="P23" i="1"/>
  <c r="O19" i="1"/>
  <c r="M22" i="1"/>
  <c r="P22" i="1"/>
  <c r="R23" i="1"/>
  <c r="O23" i="1"/>
  <c r="M9" i="1"/>
  <c r="Q17" i="1"/>
  <c r="P24" i="1"/>
  <c r="R18" i="1"/>
  <c r="P11" i="1"/>
  <c r="S18" i="1"/>
  <c r="N14" i="1"/>
  <c r="M10" i="1"/>
  <c r="S21" i="1"/>
  <c r="S22" i="1"/>
  <c r="R22" i="1"/>
  <c r="M24" i="1"/>
  <c r="O17" i="1"/>
  <c r="S15" i="1"/>
  <c r="R14" i="1"/>
  <c r="Q18" i="1"/>
  <c r="M21" i="1"/>
  <c r="R16" i="1"/>
  <c r="R20" i="1"/>
  <c r="M12" i="1"/>
  <c r="P18" i="1"/>
  <c r="O10" i="1"/>
  <c r="R15" i="1"/>
  <c r="Q24" i="1"/>
  <c r="O22" i="1"/>
  <c r="Q20" i="1"/>
  <c r="O9" i="1"/>
  <c r="Q14" i="1"/>
  <c r="R19" i="1"/>
  <c r="O12" i="1"/>
  <c r="N15" i="1"/>
  <c r="N11" i="1"/>
  <c r="M18" i="1"/>
  <c r="M16" i="1"/>
  <c r="S23" i="1"/>
  <c r="Q11" i="1"/>
  <c r="R11" i="1"/>
  <c r="Q23" i="1"/>
  <c r="N19" i="1"/>
  <c r="S24" i="1"/>
  <c r="N16" i="1"/>
  <c r="S10" i="1"/>
  <c r="M23" i="1"/>
  <c r="O18" i="1"/>
  <c r="N10" i="1"/>
  <c r="P17" i="1"/>
  <c r="N9" i="1"/>
  <c r="M17" i="1"/>
  <c r="S20" i="1"/>
  <c r="Q16" i="1"/>
  <c r="P20" i="1"/>
  <c r="A4" i="20" l="1"/>
  <c r="M34" i="1"/>
  <c r="A4" i="21"/>
  <c r="A4" i="25"/>
  <c r="H9" i="23"/>
  <c r="A4" i="2"/>
  <c r="R28" i="1"/>
  <c r="S26" i="1"/>
  <c r="P25" i="1"/>
  <c r="N28" i="1"/>
  <c r="R8" i="1"/>
  <c r="S8" i="1"/>
  <c r="M28" i="1"/>
  <c r="O26" i="1"/>
  <c r="N8" i="1"/>
  <c r="R25" i="1"/>
  <c r="M25" i="1"/>
  <c r="M8" i="1"/>
  <c r="O28" i="1"/>
  <c r="S28" i="1"/>
  <c r="R26" i="1"/>
  <c r="R21" i="1"/>
  <c r="P21" i="1"/>
  <c r="Q26" i="1"/>
  <c r="R13" i="1"/>
  <c r="Q21" i="1"/>
  <c r="P28" i="1"/>
  <c r="N26" i="1"/>
  <c r="Q28" i="1"/>
  <c r="P8" i="1"/>
  <c r="N21" i="1"/>
  <c r="N25" i="1"/>
  <c r="O25" i="1"/>
  <c r="Q25" i="1"/>
  <c r="S13" i="1"/>
  <c r="S25" i="1"/>
  <c r="O8" i="1"/>
  <c r="N13" i="1"/>
  <c r="P26" i="1"/>
  <c r="M26" i="1"/>
  <c r="P13" i="1"/>
  <c r="Q8" i="1"/>
  <c r="M32" i="1" l="1" a="1"/>
  <c r="M32" i="1" s="1"/>
  <c r="P32" i="1" s="1"/>
</calcChain>
</file>

<file path=xl/sharedStrings.xml><?xml version="1.0" encoding="utf-8"?>
<sst xmlns="http://schemas.openxmlformats.org/spreadsheetml/2006/main" count="679" uniqueCount="462">
  <si>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</si>
  <si>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</si>
  <si>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</si>
  <si>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</si>
  <si>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</si>
  <si>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</si>
  <si>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</si>
  <si>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</si>
  <si>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</si>
  <si>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</si>
  <si>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Total</t>
  </si>
  <si>
    <t>Status</t>
  </si>
  <si>
    <t>Your Score</t>
  </si>
  <si>
    <t>TOTAL</t>
  </si>
  <si>
    <t>Points</t>
  </si>
  <si>
    <t>Intercept</t>
  </si>
  <si>
    <t>Percentage:</t>
  </si>
  <si>
    <t>A</t>
  </si>
  <si>
    <t>B</t>
  </si>
  <si>
    <t>C</t>
  </si>
  <si>
    <t>Parameter</t>
  </si>
  <si>
    <t>X</t>
  </si>
  <si>
    <t>Y</t>
  </si>
  <si>
    <t>Claim #</t>
  </si>
  <si>
    <t>Number of Claims</t>
  </si>
  <si>
    <t>Loss Conversion Factor</t>
  </si>
  <si>
    <t>Instructions</t>
  </si>
  <si>
    <t>1.) Find a quiet place and allow yourself the full four hour exam period to practice. Treat this just as you would the real exam.</t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</si>
  <si>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</si>
  <si>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</si>
  <si>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</si>
  <si>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</si>
  <si>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</si>
  <si>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</si>
  <si>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</si>
  <si>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</si>
  <si>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</si>
  <si>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</si>
  <si>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t>Solution</t>
  </si>
  <si>
    <t>Navigator – Select a question to go to it</t>
  </si>
  <si>
    <t>Question #</t>
  </si>
  <si>
    <t>2.) Use the Navigator worksheet to see a brief description of each question, its point value and navigate between questions in your preferred order.</t>
  </si>
  <si>
    <r>
      <t xml:space="preserve">7.) Use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</si>
  <si>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r>
      <t xml:space="preserve">10.)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</si>
  <si>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9.) On the BattleActs site → Custom Battles → BattleCards - Prior Exams → Select this exam and mark the cards you got right and wrong.</t>
  </si>
  <si>
    <t xml:space="preserve">      This allows your Battle Readiness Quotient (BRQ) to track your strengths and weaknesses.</t>
  </si>
  <si>
    <t>Passing Score:</t>
  </si>
  <si>
    <t>Practice Exam 1 – Exam 8</t>
  </si>
  <si>
    <t>The following information can be used to calculate the credibility assigned to the</t>
  </si>
  <si>
    <t>experience of a single private passenger car.</t>
  </si>
  <si>
    <t>Group</t>
  </si>
  <si>
    <t>Last Accident</t>
  </si>
  <si>
    <t>Earned Car Years</t>
  </si>
  <si>
    <t>Premium at Present B Rates</t>
  </si>
  <si>
    <t>3+</t>
  </si>
  <si>
    <t>M</t>
  </si>
  <si>
    <t>You may assume the following:</t>
  </si>
  <si>
    <t xml:space="preserve">   • Territory differentials are proper.</t>
  </si>
  <si>
    <t xml:space="preserve">   • The total claim frequency for the entire class does not change from year to year.</t>
  </si>
  <si>
    <t xml:space="preserve">   • High frequency territories are also high average premium territories.</t>
  </si>
  <si>
    <t>Calculate M, the earned car years for Group B, given that the credibility for an insured that has</t>
  </si>
  <si>
    <t>had no claim-free years is equal to 0.167.</t>
  </si>
  <si>
    <t>Calculate the credibility for the group of risks that have been claim free for two or more years.</t>
  </si>
  <si>
    <t>a.)</t>
  </si>
  <si>
    <t>b.)</t>
  </si>
  <si>
    <t>You are given the following output from a GLM to estimate the probability of a claim:</t>
  </si>
  <si>
    <t>• The actuary selected a Binomial distribution.</t>
  </si>
  <si>
    <r>
      <t xml:space="preserve">• The actuary selected the </t>
    </r>
    <r>
      <rPr>
        <i/>
        <sz val="11"/>
        <color theme="1"/>
        <rFont val="Calibri"/>
        <family val="2"/>
        <scheme val="minor"/>
      </rPr>
      <t>logit</t>
    </r>
    <r>
      <rPr>
        <sz val="11"/>
        <color theme="1"/>
        <rFont val="Calibri"/>
        <family val="2"/>
        <scheme val="minor"/>
      </rPr>
      <t xml:space="preserve"> link function.</t>
    </r>
  </si>
  <si>
    <t>Vehicle Body</t>
  </si>
  <si>
    <t>Coupe</t>
  </si>
  <si>
    <t>Roadster</t>
  </si>
  <si>
    <t>Sedan</t>
  </si>
  <si>
    <t>Station Wagon</t>
  </si>
  <si>
    <t>Truck</t>
  </si>
  <si>
    <t>Utility</t>
  </si>
  <si>
    <t>Driver Gender</t>
  </si>
  <si>
    <t>Territory</t>
  </si>
  <si>
    <t>Male</t>
  </si>
  <si>
    <t>D</t>
  </si>
  <si>
    <t>β</t>
  </si>
  <si>
    <t>Calculate the estimated probability of a claim for:</t>
  </si>
  <si>
    <t xml:space="preserve">   • Driver Gender: Female</t>
  </si>
  <si>
    <t xml:space="preserve">   • Vehicle Body: Sedan</t>
  </si>
  <si>
    <t xml:space="preserve">   • Territory: D</t>
  </si>
  <si>
    <t>Driver Age</t>
  </si>
  <si>
    <t>ln(age)</t>
  </si>
  <si>
    <t xml:space="preserve">   • Driver Age: 25</t>
  </si>
  <si>
    <t>You are given a GLM which models liability claim size using the following explanatory variables:</t>
  </si>
  <si>
    <t>• Vehicle price, which is a continuous variable model with a third order polynomial.</t>
  </si>
  <si>
    <t>• Average driver age, which is a continuous variable modeled with a first order polynomial.</t>
  </si>
  <si>
    <t>• Number of drivers, which is a categorical variable with four levels.</t>
  </si>
  <si>
    <t>• Gender, which is a categorical variable with two levels.</t>
  </si>
  <si>
    <r>
      <t xml:space="preserve">Determine the maximum number of </t>
    </r>
    <r>
      <rPr>
        <sz val="11"/>
        <color theme="1"/>
        <rFont val="Calibri"/>
        <family val="2"/>
      </rPr>
      <t>β parameters in this model.</t>
    </r>
  </si>
  <si>
    <t>• There is only one interaction in the model, which is between gender and average driver age.</t>
  </si>
  <si>
    <t>Three experience rating plans have been developed and you are trying to evaluate</t>
  </si>
  <si>
    <t>which is optimal.  Each rating plan has been tested on four different risks.</t>
  </si>
  <si>
    <t>The following tables summarize the indicated modifications and the resulting errors.</t>
  </si>
  <si>
    <t>Plan 1</t>
  </si>
  <si>
    <t>Risk #</t>
  </si>
  <si>
    <t>Predicted Modification Factor</t>
  </si>
  <si>
    <t>Error</t>
  </si>
  <si>
    <t>Plan 2</t>
  </si>
  <si>
    <t>Which is the preferred plan based on the Meyers/Dorweiler criterion?</t>
  </si>
  <si>
    <t>Plan 3</t>
  </si>
  <si>
    <t>Which is the preferred plan based on the mean squared error criterion?</t>
  </si>
  <si>
    <t>Explain your answer to each part above.</t>
  </si>
  <si>
    <t>A multi-dimensional credibility technique has been developed to predict claim frequencies</t>
  </si>
  <si>
    <t>for permanent total (PT) claims.</t>
  </si>
  <si>
    <t xml:space="preserve">   • Seven years of data were collected.</t>
  </si>
  <si>
    <t xml:space="preserve">   • The technique produced a raw predicted relativity based on the oldest five years.</t>
  </si>
  <si>
    <t xml:space="preserve">   • The most recent two years were used as the holdout sample.</t>
  </si>
  <si>
    <t>Quintile</t>
  </si>
  <si>
    <t>Holdout Sample Relativity</t>
  </si>
  <si>
    <t>Prediction Based on Raw</t>
  </si>
  <si>
    <t>Prediction Based on Credibility Procedure</t>
  </si>
  <si>
    <t xml:space="preserve">   • The sample means are normalized within a hazard group.</t>
  </si>
  <si>
    <t xml:space="preserve">Using the sum of squared error, demonstrate whether the multi-dimensional credibility </t>
  </si>
  <si>
    <t>and the total hazard group relativities.</t>
  </si>
  <si>
    <t>technique produces an improved estimate over the estimates produced using the raw relativities</t>
  </si>
  <si>
    <t>The following information was taken from two different experience rating plans:</t>
  </si>
  <si>
    <t>Insured</t>
  </si>
  <si>
    <t>Plan A</t>
  </si>
  <si>
    <t>Plan B</t>
  </si>
  <si>
    <t>Manual Premium</t>
  </si>
  <si>
    <t>Losses</t>
  </si>
  <si>
    <t>Experience Data</t>
  </si>
  <si>
    <t>Experience Modification</t>
  </si>
  <si>
    <t>Demonstrate whether Plan A or Plan B appears to be more equitable.</t>
  </si>
  <si>
    <t>Demonstrate whether Plan A or Plan B gives too much credit for good experience.</t>
  </si>
  <si>
    <t>A portfolio of insurance policies currently has the size of loss distribution shown below:</t>
  </si>
  <si>
    <t>Occurrence Limit</t>
  </si>
  <si>
    <t>Probability that a Claim is less than the Occurrence Limit</t>
  </si>
  <si>
    <t>Expected Limited Severity for the Occurrence Limit</t>
  </si>
  <si>
    <t>The actuary estimates the following:</t>
  </si>
  <si>
    <t>Annual claim severity inflationary trend</t>
  </si>
  <si>
    <t>Expected annual exposure growth</t>
  </si>
  <si>
    <t>Calculate the expected number of claims that exceed the large loss threshold in two years time.</t>
  </si>
  <si>
    <t>"Large Loss" threshold for the insurer today</t>
  </si>
  <si>
    <t>Consider the following loss experience as of June 30, 2021 under a claims-made commercial general</t>
  </si>
  <si>
    <t>liability policy:</t>
  </si>
  <si>
    <t>Policy Year</t>
  </si>
  <si>
    <t>Claim Number</t>
  </si>
  <si>
    <t>Basic Limit Indemnity</t>
  </si>
  <si>
    <t>ALAE</t>
  </si>
  <si>
    <t>The policy being rated has the following characteristics:</t>
  </si>
  <si>
    <t xml:space="preserve">   • The policy always runs from January 1st through December 31st each year.</t>
  </si>
  <si>
    <t xml:space="preserve">   • The company's annual basic limit premium is:</t>
  </si>
  <si>
    <t>Premises/Operations</t>
  </si>
  <si>
    <t>Products/Completed Operations</t>
  </si>
  <si>
    <t>Expected Loss Ratio</t>
  </si>
  <si>
    <t xml:space="preserve">   • The company has been with the same insurer in a claims-made program for over 15 years.</t>
  </si>
  <si>
    <t>You may use the following information below:</t>
  </si>
  <si>
    <t xml:space="preserve">Calculate the experience modification factor for the policy effective between January 1 and </t>
  </si>
  <si>
    <t>December 31, 2022.</t>
  </si>
  <si>
    <t>Prem/Ops</t>
  </si>
  <si>
    <t>Products</t>
  </si>
  <si>
    <t>Subline</t>
  </si>
  <si>
    <t>Mature</t>
  </si>
  <si>
    <t>Fourth</t>
  </si>
  <si>
    <t>Third</t>
  </si>
  <si>
    <t>Second</t>
  </si>
  <si>
    <t>First</t>
  </si>
  <si>
    <t>Claims-Made Year in Program (YIP)</t>
  </si>
  <si>
    <t>Table 13.B</t>
  </si>
  <si>
    <t>Occurrence</t>
  </si>
  <si>
    <t>Policy</t>
  </si>
  <si>
    <t>Table 13.C</t>
  </si>
  <si>
    <t xml:space="preserve">Experience </t>
  </si>
  <si>
    <t>Period Year</t>
  </si>
  <si>
    <t>Factors for</t>
  </si>
  <si>
    <t>Rule 5.B</t>
  </si>
  <si>
    <t>Rule 5.C</t>
  </si>
  <si>
    <t>Latest</t>
  </si>
  <si>
    <t>2nd Latest</t>
  </si>
  <si>
    <t>3rd Latest</t>
  </si>
  <si>
    <t>Table 14</t>
  </si>
  <si>
    <t>CSLC</t>
  </si>
  <si>
    <t>Credibility</t>
  </si>
  <si>
    <t>EER</t>
  </si>
  <si>
    <t>MSL</t>
  </si>
  <si>
    <t>203,003 - 211,901</t>
  </si>
  <si>
    <t>211,902 - 221,089</t>
  </si>
  <si>
    <t>221,090 - 230,581</t>
  </si>
  <si>
    <t>230,582 - 240,392</t>
  </si>
  <si>
    <t>194,380 - 203,002</t>
  </si>
  <si>
    <t>Table 16</t>
  </si>
  <si>
    <t>Experience Modification Factor</t>
  </si>
  <si>
    <t>Answer the following in the context of the NCCI experience rating formula.</t>
  </si>
  <si>
    <t>Explain why splitting the formula into primary and excess components is</t>
  </si>
  <si>
    <t>preferable for Workers' Compensation risks.</t>
  </si>
  <si>
    <t>Briefly describe the function of the primary component of the formula.</t>
  </si>
  <si>
    <t>Briefly describe why the excess component is capped.</t>
  </si>
  <si>
    <t>Discuss how using full credibility conflicts with one goal of experience rating.</t>
  </si>
  <si>
    <t>For each scenario identify whether a debit or credit should apply to the schedule rating,</t>
  </si>
  <si>
    <t>suggest an appropriate figure and state the maximum possible debit or credit that could</t>
  </si>
  <si>
    <t>be applied.</t>
  </si>
  <si>
    <t>In 2017, ABC Incorporated implemented a mandatory one-month training program for all</t>
  </si>
  <si>
    <t>new hires that teaches equipment maintenance, safety programs, and first aid.</t>
  </si>
  <si>
    <t xml:space="preserve">ABC Incorporated is a theme park operator who is purchasing a Commercial General Liability </t>
  </si>
  <si>
    <t xml:space="preserve">policy with an effective date of January 1, 2022. Assume ABC Incorporated is eligible for both </t>
  </si>
  <si>
    <t>experience and schedule rating, and each scenario listed below is independent.</t>
  </si>
  <si>
    <t>In 2021, ABC Incorporated added a full-time, on-site doctor in each of its locations and trained</t>
  </si>
  <si>
    <t>Due to an increase in visitors in 2021, ABC Incorporated reduced ride downtimes and hired</t>
  </si>
  <si>
    <t>inexperienced employees to staff its locations. ABC Incorpated usually only hires employees</t>
  </si>
  <si>
    <t>with at least three years of experience.</t>
  </si>
  <si>
    <t>ABC Incorporated began replacing all equipment over 5-years old in each of its locations</t>
  </si>
  <si>
    <t>in the second quarter of 2021. The upgrades will be completed by Q1 2022.</t>
  </si>
  <si>
    <t>all employees in emergency first aid.</t>
  </si>
  <si>
    <t>No changes are made to outdoor rides.</t>
  </si>
  <si>
    <t xml:space="preserve">In order to accommodate more visitors in 2022, ABC Incorporated has increased the maximum </t>
  </si>
  <si>
    <t xml:space="preserve">capacity of its indoor rides across all locations without making any physical changes. </t>
  </si>
  <si>
    <t>Expected Losses Between</t>
  </si>
  <si>
    <t>$0 to $5,000</t>
  </si>
  <si>
    <t>$5,001 to $10,000</t>
  </si>
  <si>
    <t>$10,001 to $25,000</t>
  </si>
  <si>
    <t>$25,001 or more</t>
  </si>
  <si>
    <t xml:space="preserve">For each of the three criteria, briefly explain whether or not the following credibility function </t>
  </si>
  <si>
    <t>satisfies the criterion.</t>
  </si>
  <si>
    <t xml:space="preserve">Using words, identify the three criteria that define an effective credibility function </t>
  </si>
  <si>
    <t>for experience rating.</t>
  </si>
  <si>
    <t xml:space="preserve">Using equations, describe the three criteria from part (a), making sure to </t>
  </si>
  <si>
    <t>define all notation used.</t>
  </si>
  <si>
    <t>The following information applies to a balanced retrospectively rated policy:</t>
  </si>
  <si>
    <t>Standard Premium</t>
  </si>
  <si>
    <t>Guaranteed Cost Premium</t>
  </si>
  <si>
    <t>Provision for Losses and Expenses excluding Taxes</t>
  </si>
  <si>
    <t>Expected Losses</t>
  </si>
  <si>
    <t>Charge for Maximum</t>
  </si>
  <si>
    <t>Savings for Maximum</t>
  </si>
  <si>
    <t>Charge for Minimum</t>
  </si>
  <si>
    <t>Savings for Minimum</t>
  </si>
  <si>
    <t>Determine the tax multiplier.</t>
  </si>
  <si>
    <t>Determine the minimum premium ratio as a percentage of standard premium.</t>
  </si>
  <si>
    <t>Calculate the converted insurance charge in dollars.</t>
  </si>
  <si>
    <t>Determine the loss ratio at minimum.</t>
  </si>
  <si>
    <t>Using the information below, calculate the premium for a $50,000 deductible policy.</t>
  </si>
  <si>
    <t>Expected Loss ratio</t>
  </si>
  <si>
    <t>ALAE as a percentage of loss</t>
  </si>
  <si>
    <t>Commission as a percentage of premium</t>
  </si>
  <si>
    <t>Other variable expenses</t>
  </si>
  <si>
    <t>Fixed expenses</t>
  </si>
  <si>
    <t>Loss Elimination Ratio at a $50,000 deductible</t>
  </si>
  <si>
    <t xml:space="preserve">An insurer writes five identical workers compensation risks for one year and observes </t>
  </si>
  <si>
    <t>the following:</t>
  </si>
  <si>
    <t>Standard Premium for each risk</t>
  </si>
  <si>
    <t>Acquisition Expenses as a Percent of Standard Premium</t>
  </si>
  <si>
    <t>General Overhead Expense as a Percent of Standard Premium</t>
  </si>
  <si>
    <t>Credit Risk Charge as a Percent of Standard Premium</t>
  </si>
  <si>
    <t>Expected ULAE as a Percent of Loss and ALAE</t>
  </si>
  <si>
    <t>Loss Based Assessment as a Percent of Loss and ALAE</t>
  </si>
  <si>
    <t>Premium Tax as a Percent of Standard Premium</t>
  </si>
  <si>
    <t>Profit Load as a Percent of Net Premium</t>
  </si>
  <si>
    <t>Actual losses for each risk are as follows:</t>
  </si>
  <si>
    <t>Actual Loss &amp; ALAE</t>
  </si>
  <si>
    <t>Construct a Table M for this book of business by displaying the insurance charges and savings</t>
  </si>
  <si>
    <t>for entry ratios from 0.00 to 1.60 in increments of 0.20.</t>
  </si>
  <si>
    <t>For any risk above, estimate the prospective premium for a large dollar deductible (LDD) policy with</t>
  </si>
  <si>
    <t>The following information applies to a company's retrospectively rated Workers'</t>
  </si>
  <si>
    <t>Compensation policy:</t>
  </si>
  <si>
    <t xml:space="preserve">   • Its losses are expected to be uniformly distributed on [0, 1,000,000].</t>
  </si>
  <si>
    <t>Losses at maximum premium</t>
  </si>
  <si>
    <t>Losses at minimum premium</t>
  </si>
  <si>
    <t>Loss conversion factor</t>
  </si>
  <si>
    <t>Basic Premium</t>
  </si>
  <si>
    <t>Calculate the expected retrospective premium for this Workers' Compensation policy.</t>
  </si>
  <si>
    <t>The company is considering whether to implement a fraud detection device.</t>
  </si>
  <si>
    <t>This addition would result in a shift in the loss distribution to a uniform distribution</t>
  </si>
  <si>
    <t>between [0, 800,000].</t>
  </si>
  <si>
    <t>Assuming no other plan parameters change, calculate the resulting premium savings.</t>
  </si>
  <si>
    <t>Tax Rate</t>
  </si>
  <si>
    <t>Q13 -- Fisher -- Balanced Rating Plan -- 2.00 points</t>
  </si>
  <si>
    <t>Q14 -- Fisher -- Large Dollar Deductible Premium -- 2.00 points</t>
  </si>
  <si>
    <t>Q1 -- Bailey &amp; Simon -- Relative Credibility -- 3.50 points</t>
  </si>
  <si>
    <t>Q4 -- Mahler -- Criteria for Credibility -- 1.50 points</t>
  </si>
  <si>
    <t>Q5 -- Couret &amp; Venter -- Determine best approach using SSE -- 1.50 points</t>
  </si>
  <si>
    <t>Q7 -- Fisher -- Rating Plan Equity -- 3.00 points</t>
  </si>
  <si>
    <t>Q8 -- Bahnemann -- Excess Layer Inflation -- 3.50 points</t>
  </si>
  <si>
    <t>Q9 -- ISO -- Calculate experience modification factor -- 4.00 points</t>
  </si>
  <si>
    <t>Q10 -- Fisher -- Split Modification Formula -- 1.75 points</t>
  </si>
  <si>
    <t>Q11 -- ISO -- Schedule Rating -- 2.75 points</t>
  </si>
  <si>
    <t>Q12 -- Fisher -- Credibility Functions -- 3.00 points</t>
  </si>
  <si>
    <t>Q16 -- Fisher -- Retrospective Premium and Savings -- 4.00 points</t>
  </si>
  <si>
    <t xml:space="preserve">Calculate the expected losses for this portfolio in the layer $1,000,000 excess of $250,000 after </t>
  </si>
  <si>
    <t>two years.</t>
  </si>
  <si>
    <t>Navigator</t>
  </si>
  <si>
    <t>An actuary is about to peer review a GLM. They are refreshing their memory on some model</t>
  </si>
  <si>
    <t>refinement techniques.</t>
  </si>
  <si>
    <t>Match the following descriptions to the correct techniques.</t>
  </si>
  <si>
    <t>Cook's distance</t>
  </si>
  <si>
    <t>Cross validation</t>
  </si>
  <si>
    <t>Bootstrapping</t>
  </si>
  <si>
    <t>Identify a weakness of graphically analyzing deviance residuals and briefly describe how to</t>
  </si>
  <si>
    <t>overcome it.</t>
  </si>
  <si>
    <t>Identify all true statements below:</t>
  </si>
  <si>
    <t xml:space="preserve"> i.) Deviance residuals should have no predictable pattern.</t>
  </si>
  <si>
    <t>ii.) The shape of the deviance residuals should match the choice of GLM distribution.</t>
  </si>
  <si>
    <t>iii.) Deviance residuals should be normally distributed with constant variance.</t>
  </si>
  <si>
    <t>iv.) When plotting deviance residuals, significant deviations from normality</t>
  </si>
  <si>
    <t>imply the model fit is good.</t>
  </si>
  <si>
    <t>v.) Both ends of a q-q plot for deviance residuals lie above the line of equality. This means the</t>
  </si>
  <si>
    <t>chosen GLM distribution was too skewed to the right.</t>
  </si>
  <si>
    <t>You are testing the addition of a new categorical variable into an existing GLM, and are</t>
  </si>
  <si>
    <t>given the following information:</t>
  </si>
  <si>
    <t>Number of observations in the model</t>
  </si>
  <si>
    <t>Calculate the minimum possible number of levels in the new categorical variable.</t>
  </si>
  <si>
    <t>• A is the change in AIC and B is the change in BIC after adding the new variable.</t>
  </si>
  <si>
    <t>• B &gt; A + 100</t>
  </si>
  <si>
    <t>Suppose instead the new categorical is added as a random effect, turning the GLM into a</t>
  </si>
  <si>
    <t>GLMM.</t>
  </si>
  <si>
    <t>Identify the minimum possible number of parameters added to the model when the new</t>
  </si>
  <si>
    <t>categorical variable is introduced.</t>
  </si>
  <si>
    <t>A colleague suggests the GLM approach is better than the GLMM approach because the</t>
  </si>
  <si>
    <t>GLM coefficients are greater in magnitude than those produced by the GLMM for the</t>
  </si>
  <si>
    <t xml:space="preserve">new categorical variable. </t>
  </si>
  <si>
    <t xml:space="preserve">Briefly describe an issue presented by the GLM approach and explain how the </t>
  </si>
  <si>
    <t>GLMM approach is an improvement.</t>
  </si>
  <si>
    <t xml:space="preserve">It's estimated the portfolio policies will generate this many </t>
  </si>
  <si>
    <t>"large losses" during the next two years.</t>
  </si>
  <si>
    <t>Z</t>
  </si>
  <si>
    <t>Q2 -- GLM -- Estimate probability using GLM output -- 2.00 points</t>
  </si>
  <si>
    <t>Q3 -- GLM -- Number of Parameters within a GLM -- 2.00 points</t>
  </si>
  <si>
    <t>The following information about the insured is given:</t>
  </si>
  <si>
    <t>Payroll for the experience period</t>
  </si>
  <si>
    <t>AL</t>
  </si>
  <si>
    <t>State</t>
  </si>
  <si>
    <t>The following claims apply to the experience period.</t>
  </si>
  <si>
    <t>Calculate the experience modification for this insured.</t>
  </si>
  <si>
    <t>Class</t>
  </si>
  <si>
    <t>Indemnity</t>
  </si>
  <si>
    <t>Excluding Medical Only Losses</t>
  </si>
  <si>
    <t>Medical Only Losses</t>
  </si>
  <si>
    <t>6*</t>
  </si>
  <si>
    <t>* Only one person was injured in claim 6.</t>
  </si>
  <si>
    <t>You may use the following tables to answer the question below.</t>
  </si>
  <si>
    <t>Class Code</t>
  </si>
  <si>
    <t>ELR</t>
  </si>
  <si>
    <t>D Ratio</t>
  </si>
  <si>
    <t>Weighting Value</t>
  </si>
  <si>
    <t>Ballast Value</t>
  </si>
  <si>
    <t>Primary/Excess split point</t>
  </si>
  <si>
    <t>State per Claim Accident Limitation</t>
  </si>
  <si>
    <t>State Multiple Claim Accident Limitation</t>
  </si>
  <si>
    <t>G value</t>
  </si>
  <si>
    <t>31,844 to 47,399</t>
  </si>
  <si>
    <t>47,400 to 61,236</t>
  </si>
  <si>
    <t>61,237 to 74,710</t>
  </si>
  <si>
    <t>0 to 36,038</t>
  </si>
  <si>
    <t>36,039 to 62,025</t>
  </si>
  <si>
    <t>62,026 to 91,884</t>
  </si>
  <si>
    <t>Select all true statements below:</t>
  </si>
  <si>
    <t>i.) The state per-accident and multiple claim accident limits do not apply to disease losses.</t>
  </si>
  <si>
    <t>ii.) Policy level disease losses are capped at 3*(State per-claim accident limit) + 120% Expected Loss.</t>
  </si>
  <si>
    <t>iii.) Primary disease losses are capped at 2x the primary/excess split point.</t>
  </si>
  <si>
    <t>v.) Disease losses do not include losses due to occupational exposures such as exposure to asbestos.</t>
  </si>
  <si>
    <t>iv.) Primary disease losses are capped at 2x primary/excess split point + 40% Expected Primary Loss.</t>
  </si>
  <si>
    <t>Expected Unlimited Loss Ratio</t>
  </si>
  <si>
    <t xml:space="preserve">Excess Ratio </t>
  </si>
  <si>
    <t>at Loss Limit</t>
  </si>
  <si>
    <t>Hazard</t>
  </si>
  <si>
    <t>Manual</t>
  </si>
  <si>
    <t>Premium</t>
  </si>
  <si>
    <t>Table of Policy Excess Ratio Ranges</t>
  </si>
  <si>
    <t>Sub-table</t>
  </si>
  <si>
    <t>Excess Ratio Range</t>
  </si>
  <si>
    <t>0.146 - 0.181</t>
  </si>
  <si>
    <t>0.182 - 0.221</t>
  </si>
  <si>
    <t>0.222 - 0.269</t>
  </si>
  <si>
    <t>0.270 - 0.316</t>
  </si>
  <si>
    <t>0.317 - 0.358</t>
  </si>
  <si>
    <t>0.359 - 0.420</t>
  </si>
  <si>
    <t>0.421 - 0.484</t>
  </si>
  <si>
    <t>NCCI Retrospective rating plan.</t>
  </si>
  <si>
    <t>Calculate the policy excess ratio and associated sub-table to use when rating this policy under the</t>
  </si>
  <si>
    <t>also subject to experience rating.</t>
  </si>
  <si>
    <t>Given the following information about a retrospectively rated Workers' Compensation policy which is</t>
  </si>
  <si>
    <t>Avg. Cost</t>
  </si>
  <si>
    <t>per Case</t>
  </si>
  <si>
    <t>Calculate the total number of expected claims for this policy.</t>
  </si>
  <si>
    <t>Organize the following according to whether or not they are part of the policy's basic premium.</t>
  </si>
  <si>
    <t>Included in Basic Premium</t>
  </si>
  <si>
    <t>Not Part of Basic Premium</t>
  </si>
  <si>
    <t>Identify two advantages and one disadvantage of using the table of aggregate loss factors over the</t>
  </si>
  <si>
    <t>previous table of net insurance charges.</t>
  </si>
  <si>
    <r>
      <t xml:space="preserve">An insured is subject to experience rating under the </t>
    </r>
    <r>
      <rPr>
        <i/>
        <sz val="11"/>
        <color theme="1"/>
        <rFont val="Calibri"/>
        <family val="2"/>
        <scheme val="minor"/>
      </rPr>
      <t xml:space="preserve">National Council on Compensation Insurance </t>
    </r>
  </si>
  <si>
    <r>
      <rPr>
        <sz val="11"/>
        <color theme="1"/>
        <rFont val="Calibri"/>
        <family val="2"/>
        <scheme val="minor"/>
      </rPr>
      <t xml:space="preserve">(NCCI) </t>
    </r>
    <r>
      <rPr>
        <i/>
        <sz val="11"/>
        <color theme="1"/>
        <rFont val="Calibri"/>
        <family val="2"/>
        <scheme val="minor"/>
      </rPr>
      <t>Experience Rating Plan Manual for Workers Compensation and Employers Liability Insurance.</t>
    </r>
  </si>
  <si>
    <t>Average ALAE</t>
  </si>
  <si>
    <t>ULAE</t>
  </si>
  <si>
    <t>Claim Size</t>
  </si>
  <si>
    <t>Probability</t>
  </si>
  <si>
    <t>Basic limit</t>
  </si>
  <si>
    <t>Policy limit</t>
  </si>
  <si>
    <t>Given the following information about an insurer's book of business:</t>
  </si>
  <si>
    <t>Expected Claim Count</t>
  </si>
  <si>
    <t>• Claim counts are assumed to follow a Poisson distribution.</t>
  </si>
  <si>
    <t>• The insurer follows the ISO approach to load their ILFs for risk.</t>
  </si>
  <si>
    <t>ISO k-value</t>
  </si>
  <si>
    <t>Calculate the ILF at the policy limit with and without including the risk load.</t>
  </si>
  <si>
    <t>Ground-up claim frequency</t>
  </si>
  <si>
    <t>Basic policy limit</t>
  </si>
  <si>
    <t>Basic limit expected loss</t>
  </si>
  <si>
    <t>Deductible</t>
  </si>
  <si>
    <t>Calculate the premium for a policy with a $1,000,000 limit and $2,000 deductible.</t>
  </si>
  <si>
    <t xml:space="preserve">Calculate the loss elimination ratio, modified frequency, severity and pure premium </t>
  </si>
  <si>
    <t>for each deductible in the table above.</t>
  </si>
  <si>
    <t>Severity</t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</si>
  <si>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(d)</t>
    </r>
  </si>
  <si>
    <t>E[X; d]</t>
  </si>
  <si>
    <t>Limit</t>
  </si>
  <si>
    <t>ILF</t>
  </si>
  <si>
    <t>Policy Deductible</t>
  </si>
  <si>
    <t>Policy Premium</t>
  </si>
  <si>
    <t>Excess Ratio for a $250,000 Deductible (% of Loss and ALAE)</t>
  </si>
  <si>
    <t>Q15 -- Fisher -- Table M and Large Dollar Deductible Premium -- 4.00 points</t>
  </si>
  <si>
    <t>Q17 -- Bahnemann -- Risk-adjusted ILFs -- 1.50 points</t>
  </si>
  <si>
    <t>Q18 -- NCCI Experience Rating-- Calculate experience mod -- 3.00 points</t>
  </si>
  <si>
    <t xml:space="preserve">Given the following information about an insurer's book of business which </t>
  </si>
  <si>
    <t>utilizes straight deductibles:</t>
  </si>
  <si>
    <t>Q19 -- Bahnemann -- Pricing with Straight Deductibles -- 2.50 points</t>
  </si>
  <si>
    <t>Q20 -- NCCI Circular -- Policy Excess Ratio and Expected Claims -- 2.50 points</t>
  </si>
  <si>
    <t>An actuary wishes to fit a claim size distribution to a sample of 1,000 claims.</t>
  </si>
  <si>
    <t>Size Group</t>
  </si>
  <si>
    <t># Claims</t>
  </si>
  <si>
    <t>Total Loss</t>
  </si>
  <si>
    <t>0 – 100</t>
  </si>
  <si>
    <t>101 – 500</t>
  </si>
  <si>
    <t>501 – 1,000</t>
  </si>
  <si>
    <t>1,001 – 2,000</t>
  </si>
  <si>
    <t>2,001 – 4,000</t>
  </si>
  <si>
    <t>4,001 – 5,000</t>
  </si>
  <si>
    <t>5,001 – 10,000</t>
  </si>
  <si>
    <t>Calculate the empirical mean excess claim size distribution and identify the distribution.</t>
  </si>
  <si>
    <t>Using the distribution identified in part a.) above, calculate the empirical parameters</t>
  </si>
  <si>
    <t>associated with that distribution.</t>
  </si>
  <si>
    <t>Identify a condition on the claim data set in order for the above analysis to produce</t>
  </si>
  <si>
    <t>an accurate distribution.</t>
  </si>
  <si>
    <t>Q6 -- GLM -- Adding variables to a GLM or GLMM -- 2.75 points</t>
  </si>
  <si>
    <t>Q21 -- Bahnemann -- Mean Excess Claim Size -- 2.25 points</t>
  </si>
  <si>
    <t>Q22 -- GLM -- Model Refinement -- 1.75 points</t>
  </si>
  <si>
    <t>Incomplete</t>
  </si>
  <si>
    <t>a per-occurrence deductible of $250,000 and an annual aggregate deductible of $1,260,000.</t>
  </si>
  <si>
    <t xml:space="preserve">An actuary has built a GLM for a countrywide rating plan. </t>
  </si>
  <si>
    <t>They are using a lasso credibility model with a log-link function to produce</t>
  </si>
  <si>
    <t>a rating plan for one of their mid-size states.</t>
  </si>
  <si>
    <t>The actuary uses the relativities from the countrywide GLM as the offsets.</t>
  </si>
  <si>
    <t>VehicleType</t>
  </si>
  <si>
    <t>Relativity</t>
  </si>
  <si>
    <t>Using the information below, construct the table of rating factors for</t>
  </si>
  <si>
    <r>
      <t xml:space="preserve">the </t>
    </r>
    <r>
      <rPr>
        <i/>
        <sz val="11"/>
        <color theme="1"/>
        <rFont val="Calibri"/>
        <family val="2"/>
        <scheme val="minor"/>
      </rPr>
      <t>VehicleType</t>
    </r>
    <r>
      <rPr>
        <sz val="11"/>
        <color theme="1"/>
        <rFont val="Calibri"/>
        <family val="2"/>
        <scheme val="minor"/>
      </rPr>
      <t xml:space="preserve"> rating variable for the mid-size state.</t>
    </r>
  </si>
  <si>
    <t>GLM</t>
  </si>
  <si>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j</t>
    </r>
  </si>
  <si>
    <t>Mid-Size</t>
  </si>
  <si>
    <t>Coefficients</t>
  </si>
  <si>
    <t>Exposures</t>
  </si>
  <si>
    <t>Van</t>
  </si>
  <si>
    <t>SUV</t>
  </si>
  <si>
    <t>Luxury SUV</t>
  </si>
  <si>
    <t>Convertible</t>
  </si>
  <si>
    <t>Identify which vehicle types have full credibility on their complement.</t>
  </si>
  <si>
    <t>Briefly explain why.</t>
  </si>
  <si>
    <r>
      <t xml:space="preserve">Briefly explain why the </t>
    </r>
    <r>
      <rPr>
        <i/>
        <sz val="11"/>
        <color theme="1"/>
        <rFont val="Calibri"/>
        <family val="2"/>
        <scheme val="minor"/>
      </rPr>
      <t>VehicleType</t>
    </r>
    <r>
      <rPr>
        <sz val="11"/>
        <color theme="1"/>
        <rFont val="Calibri"/>
        <family val="2"/>
        <scheme val="minor"/>
      </rPr>
      <t xml:space="preserve"> relativity for Convertibles found in </t>
    </r>
  </si>
  <si>
    <t>part a.) above may be incorrect.</t>
  </si>
  <si>
    <t>Q23 -- Holmes -- Lasso Credibility Coefficients -- 2.00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</si>
</sst>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0.0%"/>
    <numFmt numFmtId="165" formatCode="0.000"/>
    <numFmt numFmtId="166" formatCode="0.0"/>
    <numFmt numFmtId="167" formatCode="&quot;$&quot;#,##0"/>
    <numFmt numFmtId="168" formatCode="0.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1"/>
      </right>
      <top/>
      <bottom style="thin">
        <color theme="2" tint="-9.9948118533890809E-2"/>
      </bottom>
      <diagonal/>
    </border>
    <border>
      <left/>
      <right style="thin">
        <color auto="1"/>
      </right>
      <top/>
      <bottom style="thin">
        <color theme="2" tint="-9.9948118533890809E-2"/>
      </bottom>
      <diagonal/>
    </border>
    <border>
      <left/>
      <right style="thin">
        <color auto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23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Continuous"/>
    </xf>
    <xf numFmtId="0" fontId="0" fillId="0" borderId="0" xfId="0" applyProtection="1"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164" fontId="2" fillId="0" borderId="0" xfId="1" applyNumberFormat="1" applyFont="1" applyAlignment="1">
      <alignment horizontal="center"/>
    </xf>
    <xf numFmtId="0" fontId="0" fillId="0" borderId="2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24" xfId="0" applyNumberFormat="1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10" fillId="0" borderId="24" xfId="2" applyBorder="1" applyAlignment="1">
      <alignment horizontal="center"/>
    </xf>
    <xf numFmtId="0" fontId="11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0" fontId="13" fillId="0" borderId="0" xfId="0" applyFont="1" applyAlignment="1">
      <alignment horizontal="centerContinuous"/>
    </xf>
    <xf numFmtId="2" fontId="0" fillId="0" borderId="25" xfId="0" applyNumberFormat="1" applyBorder="1" applyAlignment="1">
      <alignment horizontal="center"/>
    </xf>
    <xf numFmtId="0" fontId="10" fillId="0" borderId="26" xfId="2" applyBorder="1" applyAlignment="1">
      <alignment horizontal="center"/>
    </xf>
    <xf numFmtId="2" fontId="0" fillId="0" borderId="27" xfId="0" applyNumberFormat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10" fillId="0" borderId="28" xfId="2" applyBorder="1" applyAlignment="1">
      <alignment horizontal="center"/>
    </xf>
    <xf numFmtId="0" fontId="10" fillId="0" borderId="29" xfId="2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6" fillId="0" borderId="1" xfId="0" applyFont="1" applyBorder="1"/>
    <xf numFmtId="0" fontId="14" fillId="0" borderId="1" xfId="0" applyFont="1" applyBorder="1"/>
    <xf numFmtId="0" fontId="1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10" fillId="2" borderId="6" xfId="2" applyFill="1" applyBorder="1" applyAlignment="1" applyProtection="1">
      <alignment horizontal="right"/>
    </xf>
    <xf numFmtId="0" fontId="3" fillId="2" borderId="5" xfId="0" applyFont="1" applyFill="1" applyBorder="1" applyAlignment="1" applyProtection="1">
      <alignment horizontal="center"/>
      <protection locked="0"/>
    </xf>
    <xf numFmtId="0" fontId="15" fillId="0" borderId="0" xfId="0" applyFont="1" applyProtection="1">
      <protection locked="0"/>
    </xf>
    <xf numFmtId="0" fontId="2" fillId="2" borderId="4" xfId="0" applyFont="1" applyFill="1" applyBorder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0" xfId="0" applyFill="1"/>
    <xf numFmtId="0" fontId="0" fillId="2" borderId="8" xfId="0" applyFill="1" applyBorder="1"/>
    <xf numFmtId="0" fontId="5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 wrapText="1"/>
    </xf>
    <xf numFmtId="0" fontId="0" fillId="2" borderId="30" xfId="0" applyFill="1" applyBorder="1" applyAlignment="1">
      <alignment horizontal="center"/>
    </xf>
    <xf numFmtId="0" fontId="0" fillId="2" borderId="0" xfId="0" applyFill="1" applyAlignment="1">
      <alignment horizontal="center"/>
    </xf>
    <xf numFmtId="3" fontId="0" fillId="2" borderId="0" xfId="0" applyNumberFormat="1" applyFill="1" applyAlignment="1">
      <alignment horizontal="center"/>
    </xf>
    <xf numFmtId="3" fontId="0" fillId="2" borderId="15" xfId="0" applyNumberForma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22" xfId="0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0" xfId="0" applyFill="1" applyBorder="1"/>
    <xf numFmtId="0" fontId="0" fillId="2" borderId="11" xfId="0" applyFill="1" applyBorder="1"/>
    <xf numFmtId="0" fontId="0" fillId="2" borderId="14" xfId="0" applyFill="1" applyBorder="1"/>
    <xf numFmtId="0" fontId="8" fillId="2" borderId="14" xfId="0" applyFont="1" applyFill="1" applyBorder="1" applyAlignment="1">
      <alignment horizontal="center"/>
    </xf>
    <xf numFmtId="0" fontId="0" fillId="2" borderId="1" xfId="0" applyFill="1" applyBorder="1"/>
    <xf numFmtId="165" fontId="0" fillId="2" borderId="0" xfId="0" applyNumberFormat="1" applyFill="1"/>
    <xf numFmtId="0" fontId="0" fillId="2" borderId="9" xfId="0" applyFill="1" applyBorder="1"/>
    <xf numFmtId="0" fontId="2" fillId="2" borderId="0" xfId="0" applyFont="1" applyFill="1" applyAlignment="1">
      <alignment horizontal="centerContinuous"/>
    </xf>
    <xf numFmtId="0" fontId="2" fillId="2" borderId="1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9" fontId="0" fillId="2" borderId="20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9" fontId="0" fillId="2" borderId="22" xfId="0" applyNumberFormat="1" applyFill="1" applyBorder="1" applyAlignment="1">
      <alignment horizontal="center"/>
    </xf>
    <xf numFmtId="9" fontId="0" fillId="2" borderId="0" xfId="0" applyNumberFormat="1" applyFill="1" applyAlignment="1">
      <alignment horizontal="center"/>
    </xf>
    <xf numFmtId="0" fontId="7" fillId="2" borderId="0" xfId="0" applyFont="1" applyFill="1" applyAlignment="1">
      <alignment horizontal="centerContinuous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right"/>
    </xf>
    <xf numFmtId="0" fontId="0" fillId="2" borderId="19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20" xfId="0" applyFill="1" applyBorder="1" applyAlignment="1">
      <alignment horizontal="center" wrapText="1"/>
    </xf>
    <xf numFmtId="0" fontId="0" fillId="2" borderId="30" xfId="0" applyFill="1" applyBorder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21" xfId="0" applyFill="1" applyBorder="1" applyAlignment="1">
      <alignment horizontal="center" wrapText="1"/>
    </xf>
    <xf numFmtId="0" fontId="0" fillId="2" borderId="18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3" fontId="0" fillId="2" borderId="17" xfId="0" applyNumberFormat="1" applyFill="1" applyBorder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9" xfId="0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" xfId="0" applyFill="1" applyBorder="1" applyAlignment="1">
      <alignment horizontal="center"/>
    </xf>
    <xf numFmtId="2" fontId="0" fillId="2" borderId="17" xfId="0" applyNumberFormat="1" applyFill="1" applyBorder="1" applyAlignment="1">
      <alignment horizontal="center"/>
    </xf>
    <xf numFmtId="3" fontId="0" fillId="2" borderId="30" xfId="0" applyNumberFormat="1" applyFill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3" fontId="0" fillId="2" borderId="21" xfId="0" applyNumberFormat="1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6" fontId="0" fillId="2" borderId="22" xfId="0" applyNumberFormat="1" applyFill="1" applyBorder="1" applyAlignment="1">
      <alignment horizontal="center"/>
    </xf>
    <xf numFmtId="6" fontId="0" fillId="2" borderId="0" xfId="0" applyNumberFormat="1" applyFill="1"/>
    <xf numFmtId="0" fontId="2" fillId="2" borderId="2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6" fontId="0" fillId="2" borderId="17" xfId="0" applyNumberFormat="1" applyFill="1" applyBorder="1" applyAlignment="1">
      <alignment horizontal="center"/>
    </xf>
    <xf numFmtId="6" fontId="0" fillId="2" borderId="0" xfId="0" applyNumberFormat="1" applyFill="1" applyAlignment="1">
      <alignment horizontal="center"/>
    </xf>
    <xf numFmtId="6" fontId="0" fillId="2" borderId="18" xfId="0" applyNumberFormat="1" applyFill="1" applyBorder="1" applyAlignment="1">
      <alignment horizontal="center"/>
    </xf>
    <xf numFmtId="0" fontId="0" fillId="2" borderId="19" xfId="0" applyFill="1" applyBorder="1"/>
    <xf numFmtId="0" fontId="0" fillId="2" borderId="31" xfId="0" applyFill="1" applyBorder="1" applyAlignment="1">
      <alignment horizontal="centerContinuous"/>
    </xf>
    <xf numFmtId="2" fontId="0" fillId="2" borderId="16" xfId="0" applyNumberFormat="1" applyFill="1" applyBorder="1" applyAlignment="1">
      <alignment horizontal="center"/>
    </xf>
    <xf numFmtId="2" fontId="0" fillId="2" borderId="18" xfId="0" applyNumberFormat="1" applyFill="1" applyBorder="1" applyAlignment="1">
      <alignment horizontal="center"/>
    </xf>
    <xf numFmtId="0" fontId="2" fillId="2" borderId="0" xfId="0" applyFont="1" applyFill="1"/>
    <xf numFmtId="0" fontId="0" fillId="2" borderId="12" xfId="0" applyFill="1" applyBorder="1" applyAlignment="1">
      <alignment horizontal="centerContinuous"/>
    </xf>
    <xf numFmtId="0" fontId="0" fillId="2" borderId="13" xfId="0" applyFill="1" applyBorder="1" applyAlignment="1">
      <alignment horizontal="centerContinuous"/>
    </xf>
    <xf numFmtId="0" fontId="2" fillId="2" borderId="0" xfId="0" applyFont="1" applyFill="1" applyAlignment="1">
      <alignment horizontal="left"/>
    </xf>
    <xf numFmtId="0" fontId="0" fillId="2" borderId="12" xfId="0" applyFill="1" applyBorder="1" applyAlignment="1">
      <alignment horizontal="center"/>
    </xf>
    <xf numFmtId="0" fontId="2" fillId="2" borderId="10" xfId="0" applyFont="1" applyFill="1" applyBorder="1"/>
    <xf numFmtId="9" fontId="0" fillId="2" borderId="16" xfId="0" applyNumberFormat="1" applyFill="1" applyBorder="1" applyAlignment="1">
      <alignment horizontal="center"/>
    </xf>
    <xf numFmtId="9" fontId="0" fillId="2" borderId="17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0" fontId="0" fillId="2" borderId="31" xfId="0" applyFill="1" applyBorder="1"/>
    <xf numFmtId="0" fontId="0" fillId="2" borderId="20" xfId="0" applyFill="1" applyBorder="1"/>
    <xf numFmtId="0" fontId="0" fillId="2" borderId="15" xfId="0" applyFill="1" applyBorder="1"/>
    <xf numFmtId="0" fontId="0" fillId="2" borderId="22" xfId="0" applyFill="1" applyBorder="1"/>
    <xf numFmtId="0" fontId="2" fillId="2" borderId="14" xfId="0" applyFont="1" applyFill="1" applyBorder="1" applyAlignment="1">
      <alignment horizontal="centerContinuous"/>
    </xf>
    <xf numFmtId="0" fontId="2" fillId="2" borderId="13" xfId="0" applyFont="1" applyFill="1" applyBorder="1" applyAlignment="1">
      <alignment horizontal="centerContinuous"/>
    </xf>
    <xf numFmtId="0" fontId="15" fillId="0" borderId="0" xfId="0" applyFont="1" applyAlignment="1" applyProtection="1">
      <alignment horizontal="center"/>
      <protection locked="0"/>
    </xf>
    <xf numFmtId="0" fontId="15" fillId="0" borderId="0" xfId="0" applyFont="1"/>
    <xf numFmtId="0" fontId="0" fillId="4" borderId="19" xfId="0" applyFill="1" applyBorder="1"/>
    <xf numFmtId="0" fontId="0" fillId="4" borderId="31" xfId="0" applyFill="1" applyBorder="1"/>
    <xf numFmtId="0" fontId="0" fillId="4" borderId="20" xfId="0" applyFill="1" applyBorder="1"/>
    <xf numFmtId="0" fontId="0" fillId="4" borderId="30" xfId="0" applyFill="1" applyBorder="1"/>
    <xf numFmtId="0" fontId="0" fillId="4" borderId="0" xfId="0" applyFill="1"/>
    <xf numFmtId="0" fontId="0" fillId="4" borderId="15" xfId="0" applyFill="1" applyBorder="1"/>
    <xf numFmtId="0" fontId="0" fillId="4" borderId="21" xfId="0" applyFill="1" applyBorder="1"/>
    <xf numFmtId="0" fontId="0" fillId="4" borderId="1" xfId="0" applyFill="1" applyBorder="1"/>
    <xf numFmtId="0" fontId="0" fillId="4" borderId="22" xfId="0" applyFill="1" applyBorder="1"/>
    <xf numFmtId="0" fontId="0" fillId="2" borderId="7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>
      <alignment horizontal="left" indent="1"/>
    </xf>
    <xf numFmtId="0" fontId="0" fillId="2" borderId="9" xfId="0" applyFill="1" applyBorder="1" applyProtection="1">
      <protection locked="0"/>
    </xf>
    <xf numFmtId="0" fontId="0" fillId="2" borderId="13" xfId="0" applyFill="1" applyBorder="1"/>
    <xf numFmtId="3" fontId="0" fillId="2" borderId="2" xfId="0" applyNumberFormat="1" applyFill="1" applyBorder="1" applyAlignment="1">
      <alignment horizontal="center"/>
    </xf>
    <xf numFmtId="6" fontId="0" fillId="2" borderId="2" xfId="0" applyNumberFormat="1" applyFill="1" applyBorder="1" applyAlignment="1">
      <alignment horizontal="center"/>
    </xf>
    <xf numFmtId="164" fontId="0" fillId="2" borderId="16" xfId="0" applyNumberFormat="1" applyFill="1" applyBorder="1" applyAlignment="1">
      <alignment horizontal="center"/>
    </xf>
    <xf numFmtId="0" fontId="0" fillId="2" borderId="8" xfId="0" applyFill="1" applyBorder="1" applyProtection="1">
      <protection locked="0"/>
    </xf>
    <xf numFmtId="0" fontId="0" fillId="2" borderId="5" xfId="0" applyFill="1" applyBorder="1" applyAlignment="1">
      <alignment horizontal="right"/>
    </xf>
    <xf numFmtId="0" fontId="10" fillId="0" borderId="0" xfId="2" applyBorder="1" applyAlignment="1">
      <alignment horizontal="center"/>
    </xf>
    <xf numFmtId="0" fontId="2" fillId="2" borderId="4" xfId="0" applyFont="1" applyFill="1" applyBorder="1" applyAlignment="1" applyProtection="1">
      <alignment horizontal="center"/>
      <protection locked="0"/>
    </xf>
    <xf numFmtId="0" fontId="0" fillId="2" borderId="5" xfId="0" applyFill="1" applyBorder="1" applyProtection="1">
      <protection locked="0"/>
    </xf>
    <xf numFmtId="0" fontId="5" fillId="2" borderId="7" xfId="0" applyFont="1" applyFill="1" applyBorder="1" applyAlignment="1" applyProtection="1">
      <alignment horizontal="center"/>
      <protection locked="0"/>
    </xf>
    <xf numFmtId="0" fontId="6" fillId="2" borderId="7" xfId="0" applyFont="1" applyFill="1" applyBorder="1" applyAlignment="1" applyProtection="1">
      <alignment horizontal="center"/>
      <protection locked="0"/>
    </xf>
    <xf numFmtId="0" fontId="9" fillId="2" borderId="0" xfId="0" applyFont="1" applyFill="1" applyProtection="1">
      <protection locked="0"/>
    </xf>
    <xf numFmtId="6" fontId="0" fillId="2" borderId="16" xfId="0" applyNumberFormat="1" applyFill="1" applyBorder="1" applyAlignment="1" applyProtection="1">
      <alignment horizontal="center"/>
      <protection locked="0"/>
    </xf>
    <xf numFmtId="0" fontId="0" fillId="2" borderId="19" xfId="0" applyFill="1" applyBorder="1" applyProtection="1">
      <protection locked="0"/>
    </xf>
    <xf numFmtId="0" fontId="0" fillId="2" borderId="31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30" xfId="0" applyFill="1" applyBorder="1" applyProtection="1">
      <protection locked="0"/>
    </xf>
    <xf numFmtId="0" fontId="0" fillId="2" borderId="15" xfId="0" applyFill="1" applyBorder="1" applyProtection="1">
      <protection locked="0"/>
    </xf>
    <xf numFmtId="167" fontId="0" fillId="2" borderId="17" xfId="0" applyNumberFormat="1" applyFill="1" applyBorder="1" applyAlignment="1" applyProtection="1">
      <alignment horizontal="center"/>
      <protection locked="0"/>
    </xf>
    <xf numFmtId="6" fontId="0" fillId="2" borderId="17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2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7" fillId="2" borderId="0" xfId="0" applyFont="1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6" fontId="0" fillId="2" borderId="0" xfId="0" applyNumberFormat="1" applyFill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30" xfId="0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3" fontId="0" fillId="2" borderId="15" xfId="0" applyNumberFormat="1" applyFill="1" applyBorder="1" applyAlignment="1" applyProtection="1">
      <alignment horizontal="center"/>
      <protection locked="0"/>
    </xf>
    <xf numFmtId="0" fontId="0" fillId="2" borderId="21" xfId="0" applyFill="1" applyBorder="1" applyAlignment="1" applyProtection="1">
      <alignment horizontal="center"/>
      <protection locked="0"/>
    </xf>
    <xf numFmtId="2" fontId="0" fillId="2" borderId="22" xfId="0" applyNumberFormat="1" applyFill="1" applyBorder="1" applyAlignment="1" applyProtection="1">
      <alignment horizontal="center"/>
      <protection locked="0"/>
    </xf>
    <xf numFmtId="3" fontId="0" fillId="2" borderId="22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6" fontId="0" fillId="2" borderId="15" xfId="0" applyNumberFormat="1" applyFill="1" applyBorder="1" applyAlignment="1" applyProtection="1">
      <alignment horizontal="center"/>
      <protection locked="0"/>
    </xf>
    <xf numFmtId="6" fontId="0" fillId="2" borderId="22" xfId="0" applyNumberFormat="1" applyFill="1" applyBorder="1" applyAlignment="1" applyProtection="1">
      <alignment horizontal="center"/>
      <protection locked="0"/>
    </xf>
    <xf numFmtId="6" fontId="0" fillId="2" borderId="18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left" indent="1"/>
      <protection locked="0"/>
    </xf>
    <xf numFmtId="0" fontId="0" fillId="2" borderId="0" xfId="0" applyFill="1" applyAlignment="1" applyProtection="1">
      <alignment horizontal="left" indent="2"/>
      <protection locked="0"/>
    </xf>
    <xf numFmtId="0" fontId="0" fillId="2" borderId="0" xfId="0" applyFill="1" applyAlignment="1">
      <alignment horizontal="left" indent="2"/>
    </xf>
    <xf numFmtId="0" fontId="0" fillId="2" borderId="13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21" xfId="0" applyFill="1" applyBorder="1"/>
    <xf numFmtId="0" fontId="0" fillId="5" borderId="19" xfId="0" applyFill="1" applyBorder="1" applyProtection="1">
      <protection locked="0"/>
    </xf>
    <xf numFmtId="0" fontId="0" fillId="5" borderId="31" xfId="0" applyFill="1" applyBorder="1" applyProtection="1">
      <protection locked="0"/>
    </xf>
    <xf numFmtId="0" fontId="0" fillId="5" borderId="20" xfId="0" applyFill="1" applyBorder="1" applyProtection="1">
      <protection locked="0"/>
    </xf>
    <xf numFmtId="0" fontId="0" fillId="5" borderId="21" xfId="0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22" xfId="0" applyFill="1" applyBorder="1" applyProtection="1">
      <protection locked="0"/>
    </xf>
    <xf numFmtId="0" fontId="0" fillId="2" borderId="0" xfId="0" applyFill="1" applyAlignment="1">
      <alignment horizontal="centerContinuous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31" xfId="0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3" fontId="0" fillId="2" borderId="31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0" fontId="2" fillId="2" borderId="0" xfId="0" applyFont="1" applyFill="1" applyAlignment="1" applyProtection="1">
      <alignment horizontal="centerContinuous"/>
      <protection locked="0"/>
    </xf>
    <xf numFmtId="168" fontId="0" fillId="2" borderId="15" xfId="0" applyNumberFormat="1" applyFill="1" applyBorder="1" applyAlignment="1">
      <alignment horizontal="center"/>
    </xf>
    <xf numFmtId="168" fontId="0" fillId="2" borderId="22" xfId="0" applyNumberFormat="1" applyFill="1" applyBorder="1" applyAlignment="1">
      <alignment horizontal="center"/>
    </xf>
    <xf numFmtId="6" fontId="0" fillId="2" borderId="16" xfId="0" applyNumberFormat="1" applyFill="1" applyBorder="1" applyAlignment="1">
      <alignment horizontal="center"/>
    </xf>
    <xf numFmtId="166" fontId="0" fillId="2" borderId="17" xfId="0" applyNumberFormat="1" applyFill="1" applyBorder="1" applyAlignment="1">
      <alignment horizontal="center"/>
    </xf>
    <xf numFmtId="0" fontId="0" fillId="2" borderId="30" xfId="0" applyFill="1" applyBorder="1"/>
    <xf numFmtId="165" fontId="0" fillId="2" borderId="15" xfId="0" applyNumberFormat="1" applyFill="1" applyBorder="1" applyAlignment="1">
      <alignment horizontal="center"/>
    </xf>
    <xf numFmtId="165" fontId="0" fillId="2" borderId="22" xfId="0" applyNumberFormat="1" applyFill="1" applyBorder="1" applyAlignment="1">
      <alignment horizontal="center"/>
    </xf>
    <xf numFmtId="10" fontId="0" fillId="2" borderId="17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2" fillId="0" borderId="15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10" fillId="0" borderId="0" xfId="2" applyAlignment="1">
      <alignment horizontal="left"/>
    </xf>
    <xf numFmtId="0" fontId="10" fillId="2" borderId="5" xfId="2" applyFill="1" applyBorder="1" applyAlignment="1" applyProtection="1">
      <alignment horizontal="right"/>
    </xf>
    <xf numFmtId="0" fontId="10" fillId="2" borderId="6" xfId="2" applyFill="1" applyBorder="1" applyAlignment="1" applyProtection="1">
      <alignment horizontal="right"/>
    </xf>
    <xf numFmtId="6" fontId="0" fillId="2" borderId="19" xfId="0" applyNumberFormat="1" applyFill="1" applyBorder="1" applyAlignment="1">
      <alignment horizontal="center"/>
    </xf>
    <xf numFmtId="6" fontId="0" fillId="2" borderId="20" xfId="0" applyNumberFormat="1" applyFill="1" applyBorder="1" applyAlignment="1">
      <alignment horizontal="center"/>
    </xf>
    <xf numFmtId="6" fontId="0" fillId="2" borderId="30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6" fontId="0" fillId="2" borderId="21" xfId="0" applyNumberFormat="1" applyFill="1" applyBorder="1" applyAlignment="1">
      <alignment horizontal="center"/>
    </xf>
    <xf numFmtId="6" fontId="0" fillId="2" borderId="22" xfId="0" applyNumberFormat="1" applyFill="1" applyBorder="1" applyAlignment="1">
      <alignment horizontal="center"/>
    </xf>
    <xf numFmtId="0" fontId="10" fillId="2" borderId="5" xfId="2" applyFill="1" applyBorder="1" applyAlignment="1" applyProtection="1">
      <alignment horizontal="right"/>
      <protection locked="0"/>
    </xf>
    <xf numFmtId="0" fontId="10" fillId="2" borderId="6" xfId="2" applyFill="1" applyBorder="1" applyAlignment="1" applyProtection="1">
      <alignment horizontal="right"/>
      <protection locked="0"/>
    </xf>
    <xf numFmtId="0" fontId="8" fillId="2" borderId="0" xfId="0" applyFont="1" applyFill="1" applyAlignment="1">
      <alignment horizontal="center"/>
    </xf>
    <xf numFmtId="0" fontId="9" fillId="2" borderId="1" xfId="0" applyFont="1" applyFill="1" applyBorder="1"/>
    <xf numFmtId="165" fontId="0" fillId="2" borderId="0" xfId="0" applyNumberFormat="1" applyFill="1" applyAlignment="1">
      <alignment horizontal="center"/>
    </xf>
    <xf numFmtId="168" fontId="0" fillId="2" borderId="0" xfId="0" applyNumberFormat="1" applyFill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87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51646</xdr:colOff>
      <xdr:row>4</xdr:row>
      <xdr:rowOff>18627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558588</xdr:colOff>
      <xdr:row>4</xdr:row>
      <xdr:rowOff>18627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11313" cy="7806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74295</xdr:colOff>
      <xdr:row>24</xdr:row>
      <xdr:rowOff>3810</xdr:rowOff>
    </xdr:from>
    <xdr:to>
      <xdr:col>3</xdr:col>
      <xdr:colOff>293370</xdr:colOff>
      <xdr:row>25</xdr:row>
      <xdr:rowOff>72390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523875" y="4438650"/>
          <a:ext cx="2207895" cy="25908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General insurer administrative</a:t>
          </a:r>
          <a:r>
            <a:rPr lang="en-GB" sz="1000" baseline="0"/>
            <a:t> costs</a:t>
          </a:r>
          <a:endParaRPr lang="en-GB" sz="1000"/>
        </a:p>
      </xdr:txBody>
    </xdr:sp>
    <xdr:clientData/>
  </xdr:twoCellAnchor>
  <xdr:twoCellAnchor>
    <xdr:from>
      <xdr:col>7</xdr:col>
      <xdr:colOff>318135</xdr:colOff>
      <xdr:row>24</xdr:row>
      <xdr:rowOff>11430</xdr:rowOff>
    </xdr:from>
    <xdr:to>
      <xdr:col>11</xdr:col>
      <xdr:colOff>194310</xdr:colOff>
      <xdr:row>25</xdr:row>
      <xdr:rowOff>89535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 txBox="1"/>
      </xdr:nvSpPr>
      <xdr:spPr>
        <a:xfrm>
          <a:off x="5019675" y="4446270"/>
          <a:ext cx="2207895" cy="26860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Cost of related loss control services</a:t>
          </a:r>
        </a:p>
      </xdr:txBody>
    </xdr:sp>
    <xdr:clientData/>
  </xdr:twoCellAnchor>
  <xdr:twoCellAnchor>
    <xdr:from>
      <xdr:col>3</xdr:col>
      <xdr:colOff>340995</xdr:colOff>
      <xdr:row>25</xdr:row>
      <xdr:rowOff>110490</xdr:rowOff>
    </xdr:from>
    <xdr:to>
      <xdr:col>7</xdr:col>
      <xdr:colOff>285750</xdr:colOff>
      <xdr:row>27</xdr:row>
      <xdr:rowOff>5715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 txBox="1"/>
      </xdr:nvSpPr>
      <xdr:spPr>
        <a:xfrm>
          <a:off x="2779395" y="4735830"/>
          <a:ext cx="2207895" cy="26860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Net aggregate loss factor</a:t>
          </a:r>
        </a:p>
      </xdr:txBody>
    </xdr:sp>
    <xdr:clientData/>
  </xdr:twoCellAnchor>
  <xdr:twoCellAnchor>
    <xdr:from>
      <xdr:col>1</xdr:col>
      <xdr:colOff>83820</xdr:colOff>
      <xdr:row>25</xdr:row>
      <xdr:rowOff>104775</xdr:rowOff>
    </xdr:from>
    <xdr:to>
      <xdr:col>3</xdr:col>
      <xdr:colOff>285750</xdr:colOff>
      <xdr:row>26</xdr:row>
      <xdr:rowOff>173355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 txBox="1"/>
      </xdr:nvSpPr>
      <xdr:spPr>
        <a:xfrm>
          <a:off x="533400" y="4730115"/>
          <a:ext cx="2190750" cy="25908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Premium taxes</a:t>
          </a:r>
        </a:p>
      </xdr:txBody>
    </xdr:sp>
    <xdr:clientData/>
  </xdr:twoCellAnchor>
  <xdr:twoCellAnchor>
    <xdr:from>
      <xdr:col>3</xdr:col>
      <xdr:colOff>339090</xdr:colOff>
      <xdr:row>24</xdr:row>
      <xdr:rowOff>3810</xdr:rowOff>
    </xdr:from>
    <xdr:to>
      <xdr:col>7</xdr:col>
      <xdr:colOff>266700</xdr:colOff>
      <xdr:row>25</xdr:row>
      <xdr:rowOff>81915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 txBox="1"/>
      </xdr:nvSpPr>
      <xdr:spPr>
        <a:xfrm>
          <a:off x="2777490" y="4438650"/>
          <a:ext cx="2190750" cy="26860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Claims adjustment expenses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</xdr:colOff>
      <xdr:row>20</xdr:row>
      <xdr:rowOff>26670</xdr:rowOff>
    </xdr:from>
    <xdr:to>
      <xdr:col>4</xdr:col>
      <xdr:colOff>1243966</xdr:colOff>
      <xdr:row>23</xdr:row>
      <xdr:rowOff>41910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/>
      </xdr:nvSpPr>
      <xdr:spPr>
        <a:xfrm>
          <a:off x="1828800" y="3714750"/>
          <a:ext cx="3682366" cy="56388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Re-run the model excluding some of the most</a:t>
          </a:r>
          <a:r>
            <a:rPr lang="en-GB" sz="1000" baseline="0"/>
            <a:t> influential data points. If the parameter estimates materially change then consider reducing the associated weights.</a:t>
          </a:r>
          <a:endParaRPr lang="en-GB" sz="1000"/>
        </a:p>
      </xdr:txBody>
    </xdr:sp>
    <xdr:clientData/>
  </xdr:twoCellAnchor>
  <xdr:twoCellAnchor>
    <xdr:from>
      <xdr:col>2</xdr:col>
      <xdr:colOff>22860</xdr:colOff>
      <xdr:row>16</xdr:row>
      <xdr:rowOff>133350</xdr:rowOff>
    </xdr:from>
    <xdr:to>
      <xdr:col>4</xdr:col>
      <xdr:colOff>1251586</xdr:colOff>
      <xdr:row>19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836420" y="3089910"/>
          <a:ext cx="3682366" cy="54864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Slice the data set into k folds. For each of the k-folds, train the</a:t>
          </a:r>
          <a:r>
            <a:rPr lang="en-GB" sz="1000" baseline="0"/>
            <a:t> model on the remaining k-1 folds. If the model is stable, the parameter estimates should be similar across the folds.</a:t>
          </a:r>
          <a:endParaRPr lang="en-GB" sz="1000"/>
        </a:p>
      </xdr:txBody>
    </xdr:sp>
    <xdr:clientData/>
  </xdr:twoCellAnchor>
  <xdr:twoCellAnchor>
    <xdr:from>
      <xdr:col>2</xdr:col>
      <xdr:colOff>7620</xdr:colOff>
      <xdr:row>23</xdr:row>
      <xdr:rowOff>110490</xdr:rowOff>
    </xdr:from>
    <xdr:to>
      <xdr:col>4</xdr:col>
      <xdr:colOff>1236346</xdr:colOff>
      <xdr:row>26</xdr:row>
      <xdr:rowOff>129540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821180" y="4347210"/>
          <a:ext cx="3682366" cy="56769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000"/>
            <a:t>Randomly sample the training data with replacement to create</a:t>
          </a:r>
          <a:r>
            <a:rPr lang="en-GB" sz="1000" baseline="0"/>
            <a:t> a new data sets. Fit the model to each and use the results to produce confidence intervals for the parameter estimates.</a:t>
          </a:r>
          <a:endParaRPr lang="en-GB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BD9DB-C068-4322-AF54-257C50C10B4B}">
  <sheetPr codeName="Sheet1"/>
  <dimension ref="A6:M32"/>
  <sheetViews>
    <sheetView tabSelected="1" workbookViewId="0"/>
  </sheetViews>
  <sheetFormatPr defaultRowHeight="15" x14ac:dyDescent="0.25"/>
  <cols>
    <col min="12" max="12" width="7" customWidth="1"/>
    <col min="13" max="13" width="12.42578125" customWidth="1"/>
  </cols>
  <sheetData>
    <row r="6" spans="1:13" ht="21" x14ac:dyDescent="0.35">
      <c r="A6" s="15" t="s">
        <v>26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</row>
    <row r="8" spans="1:13" x14ac:dyDescent="0.25">
      <c r="A8" t="s">
        <v>27</v>
      </c>
    </row>
    <row r="10" spans="1:13" x14ac:dyDescent="0.25">
      <c r="A10" t="s">
        <v>41</v>
      </c>
    </row>
    <row r="12" spans="1:13" x14ac:dyDescent="0.25">
      <c r="A12" t="s">
        <v>28</v>
      </c>
    </row>
    <row r="14" spans="1:13" x14ac:dyDescent="0.25">
      <c r="A14" t="s">
        <v>29</v>
      </c>
    </row>
    <row r="15" spans="1:13" x14ac:dyDescent="0.25">
      <c r="A15" t="s">
        <v>30</v>
      </c>
    </row>
    <row r="17" spans="1:13" x14ac:dyDescent="0.25">
      <c r="A17" t="s">
        <v>31</v>
      </c>
    </row>
    <row r="18" spans="1:13" x14ac:dyDescent="0.25">
      <c r="A18" t="s">
        <v>35</v>
      </c>
    </row>
    <row r="19" spans="1:13" x14ac:dyDescent="0.25">
      <c r="A19" t="s">
        <v>36</v>
      </c>
    </row>
    <row r="20" spans="1:13" ht="15.75" thickBot="1" x14ac:dyDescent="0.3"/>
    <row r="21" spans="1:13" ht="15.75" thickBot="1" x14ac:dyDescent="0.3">
      <c r="A21" t="s">
        <v>34</v>
      </c>
      <c r="M21" s="4"/>
    </row>
    <row r="23" spans="1:13" x14ac:dyDescent="0.25">
      <c r="A23" t="s">
        <v>42</v>
      </c>
    </row>
    <row r="25" spans="1:13" x14ac:dyDescent="0.25">
      <c r="A25" t="s">
        <v>32</v>
      </c>
    </row>
    <row r="26" spans="1:13" x14ac:dyDescent="0.25">
      <c r="A26" t="s">
        <v>33</v>
      </c>
    </row>
    <row r="28" spans="1:13" x14ac:dyDescent="0.25">
      <c r="A28" t="s">
        <v>44</v>
      </c>
    </row>
    <row r="29" spans="1:13" x14ac:dyDescent="0.25">
      <c r="A29" t="s">
        <v>45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</row>
    <row r="31" spans="1:13" x14ac:dyDescent="0.25">
      <c r="A31" t="s">
        <v>43</v>
      </c>
    </row>
    <row r="32" spans="1:13" ht="15.75" x14ac:dyDescent="0.25">
      <c r="A32" s="16" t="s">
        <v>37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</row>
  </sheetData>
  <sheetProtection formatCells="0" formatColumns="0" formatRow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A30FF-1244-41B9-972B-56024645645D}">
  <sheetPr codeName="Sheet9"/>
  <dimension ref="A1:V80"/>
  <sheetViews>
    <sheetView zoomScaleNormal="100"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4.5703125" style="3" customWidth="1"/>
    <col min="4" max="4" width="9.28515625" style="3" customWidth="1"/>
    <col min="5" max="5" width="16.28515625" style="3" bestFit="1" customWidth="1"/>
    <col min="6" max="6" width="10.7109375" style="3" customWidth="1"/>
    <col min="7" max="7" width="8.7109375" style="3" customWidth="1"/>
    <col min="8" max="8" width="2.7109375" style="3" customWidth="1"/>
    <col min="9" max="9" width="3.7109375" style="28" customWidth="1"/>
    <col min="10" max="10" width="9.140625" style="3"/>
    <col min="11" max="11" width="9.5703125" style="3" customWidth="1"/>
    <col min="12" max="12" width="9.5703125" style="3" bestFit="1" customWidth="1"/>
    <col min="13" max="13" width="10.7109375" style="3" bestFit="1" customWidth="1"/>
    <col min="14" max="14" width="11.28515625" style="3" bestFit="1" customWidth="1"/>
    <col min="15" max="15" width="12" style="3" bestFit="1" customWidth="1"/>
    <col min="16" max="16" width="16.28515625" style="3" bestFit="1" customWidth="1"/>
    <col min="17" max="17" width="9.140625" style="3"/>
    <col min="18" max="18" width="10" style="3" bestFit="1" customWidth="1"/>
    <col min="19" max="19" width="11.28515625" style="3" bestFit="1" customWidth="1"/>
    <col min="20" max="16384" width="9.140625" style="3"/>
  </cols>
  <sheetData>
    <row r="1" spans="1:22" ht="15.75" x14ac:dyDescent="0.25">
      <c r="A1" s="37">
        <v>7</v>
      </c>
      <c r="B1" s="35" t="s">
        <v>438</v>
      </c>
      <c r="C1" s="38"/>
      <c r="D1" s="38"/>
      <c r="E1" s="38"/>
      <c r="F1" s="38"/>
      <c r="G1" s="38"/>
      <c r="H1" s="34" t="s">
        <v>284</v>
      </c>
      <c r="J1" s="36" t="s">
        <v>38</v>
      </c>
    </row>
    <row r="2" spans="1:22" x14ac:dyDescent="0.25">
      <c r="A2" s="39"/>
      <c r="B2" s="40"/>
      <c r="C2" s="40"/>
      <c r="D2" s="40"/>
      <c r="E2" s="40"/>
      <c r="F2" s="40"/>
      <c r="G2" s="40"/>
      <c r="H2" s="41"/>
      <c r="I2" s="28" t="s">
        <v>63</v>
      </c>
      <c r="J2"/>
      <c r="K2"/>
      <c r="L2"/>
      <c r="M2"/>
      <c r="N2"/>
      <c r="O2"/>
      <c r="P2"/>
      <c r="Q2"/>
      <c r="R2"/>
      <c r="S2"/>
      <c r="T2"/>
      <c r="U2"/>
      <c r="V2"/>
    </row>
    <row r="3" spans="1:22" x14ac:dyDescent="0.25">
      <c r="A3" s="42" t="s">
        <v>14</v>
      </c>
      <c r="B3" s="40" t="s">
        <v>119</v>
      </c>
      <c r="C3" s="40"/>
      <c r="D3" s="40"/>
      <c r="E3" s="40"/>
      <c r="F3" s="40"/>
      <c r="G3" s="40"/>
      <c r="H3" s="41"/>
      <c r="J3"/>
      <c r="K3"/>
      <c r="L3"/>
      <c r="M3"/>
      <c r="N3"/>
      <c r="O3"/>
      <c r="P3"/>
      <c r="Q3"/>
      <c r="R3"/>
      <c r="S3"/>
      <c r="T3"/>
      <c r="U3"/>
      <c r="V3"/>
    </row>
    <row r="4" spans="1:22" x14ac:dyDescent="0.25">
      <c r="A4" s="43">
        <f>INDEX('Point Grid'!B:B,MATCH('7'!A1,'Point Grid'!A:A,0))</f>
        <v>3</v>
      </c>
      <c r="B4" s="40"/>
      <c r="C4" s="40"/>
      <c r="D4" s="40"/>
      <c r="E4" s="40"/>
      <c r="F4" s="40"/>
      <c r="G4" s="40"/>
      <c r="H4" s="41"/>
      <c r="J4"/>
      <c r="K4"/>
      <c r="L4"/>
      <c r="M4"/>
      <c r="N4"/>
      <c r="O4"/>
      <c r="P4"/>
      <c r="Q4"/>
      <c r="R4"/>
      <c r="S4"/>
      <c r="T4"/>
      <c r="U4"/>
      <c r="V4"/>
    </row>
    <row r="5" spans="1:22" x14ac:dyDescent="0.25">
      <c r="A5" s="39"/>
      <c r="B5" s="91"/>
      <c r="C5" s="92" t="s">
        <v>126</v>
      </c>
      <c r="D5" s="93"/>
      <c r="E5" s="92" t="s">
        <v>125</v>
      </c>
      <c r="F5" s="93"/>
      <c r="G5" s="40"/>
      <c r="H5" s="41"/>
      <c r="J5"/>
      <c r="K5"/>
      <c r="L5"/>
      <c r="M5"/>
      <c r="N5"/>
      <c r="O5"/>
      <c r="P5"/>
      <c r="Q5"/>
      <c r="R5"/>
      <c r="S5"/>
      <c r="T5"/>
      <c r="U5"/>
      <c r="V5"/>
    </row>
    <row r="6" spans="1:22" x14ac:dyDescent="0.25">
      <c r="A6" s="39"/>
      <c r="B6" s="73" t="s">
        <v>120</v>
      </c>
      <c r="C6" s="94" t="s">
        <v>121</v>
      </c>
      <c r="D6" s="94" t="s">
        <v>122</v>
      </c>
      <c r="E6" s="94" t="s">
        <v>123</v>
      </c>
      <c r="F6" s="94" t="s">
        <v>124</v>
      </c>
      <c r="G6" s="40"/>
      <c r="H6" s="41"/>
      <c r="J6"/>
      <c r="K6"/>
      <c r="L6"/>
      <c r="M6"/>
      <c r="N6"/>
      <c r="O6"/>
      <c r="P6"/>
      <c r="Q6"/>
      <c r="R6"/>
      <c r="S6"/>
      <c r="T6"/>
      <c r="U6"/>
      <c r="V6"/>
    </row>
    <row r="7" spans="1:22" x14ac:dyDescent="0.25">
      <c r="A7" s="39"/>
      <c r="B7" s="71">
        <v>1</v>
      </c>
      <c r="C7" s="71">
        <v>0.8</v>
      </c>
      <c r="D7" s="71">
        <v>1.03</v>
      </c>
      <c r="E7" s="88">
        <v>75000</v>
      </c>
      <c r="F7" s="50">
        <v>60000</v>
      </c>
      <c r="G7" s="40"/>
      <c r="H7" s="41"/>
      <c r="J7"/>
      <c r="K7"/>
      <c r="L7"/>
      <c r="M7"/>
      <c r="N7"/>
      <c r="O7"/>
      <c r="P7"/>
      <c r="Q7"/>
      <c r="R7"/>
      <c r="S7"/>
      <c r="T7"/>
      <c r="U7"/>
      <c r="V7"/>
    </row>
    <row r="8" spans="1:22" x14ac:dyDescent="0.25">
      <c r="A8" s="39"/>
      <c r="B8" s="71">
        <v>2</v>
      </c>
      <c r="C8" s="71">
        <v>0.85</v>
      </c>
      <c r="D8" s="71">
        <v>0.69</v>
      </c>
      <c r="E8" s="88">
        <v>75000</v>
      </c>
      <c r="F8" s="50">
        <v>58000</v>
      </c>
      <c r="G8" s="40"/>
      <c r="H8" s="41"/>
      <c r="J8"/>
      <c r="K8"/>
      <c r="L8"/>
      <c r="M8"/>
      <c r="N8"/>
      <c r="O8"/>
      <c r="P8"/>
      <c r="Q8"/>
      <c r="R8"/>
      <c r="S8"/>
      <c r="T8"/>
      <c r="U8"/>
      <c r="V8"/>
    </row>
    <row r="9" spans="1:22" x14ac:dyDescent="0.25">
      <c r="A9" s="39"/>
      <c r="B9" s="71">
        <v>3</v>
      </c>
      <c r="C9" s="95">
        <v>0.9</v>
      </c>
      <c r="D9" s="71">
        <v>0.75</v>
      </c>
      <c r="E9" s="88">
        <v>75000</v>
      </c>
      <c r="F9" s="50">
        <v>61000</v>
      </c>
      <c r="G9" s="40"/>
      <c r="H9" s="41"/>
      <c r="J9"/>
      <c r="K9"/>
      <c r="L9"/>
      <c r="M9"/>
      <c r="N9"/>
      <c r="O9"/>
      <c r="P9"/>
      <c r="Q9"/>
      <c r="R9"/>
      <c r="S9"/>
      <c r="T9"/>
      <c r="U9"/>
      <c r="V9"/>
    </row>
    <row r="10" spans="1:22" x14ac:dyDescent="0.25">
      <c r="A10" s="39"/>
      <c r="B10" s="71">
        <v>4</v>
      </c>
      <c r="C10" s="71">
        <v>0.91</v>
      </c>
      <c r="D10" s="71">
        <v>0.89</v>
      </c>
      <c r="E10" s="88">
        <v>125000</v>
      </c>
      <c r="F10" s="50">
        <v>104000</v>
      </c>
      <c r="G10" s="40"/>
      <c r="H10" s="41"/>
      <c r="J10"/>
      <c r="K10"/>
      <c r="L10"/>
      <c r="M10"/>
      <c r="N10"/>
      <c r="O10"/>
      <c r="P10"/>
      <c r="Q10"/>
      <c r="R10"/>
      <c r="S10"/>
      <c r="T10"/>
      <c r="U10"/>
      <c r="V10"/>
    </row>
    <row r="11" spans="1:22" x14ac:dyDescent="0.25">
      <c r="A11" s="39"/>
      <c r="B11" s="73">
        <v>5</v>
      </c>
      <c r="C11" s="73">
        <v>0.96</v>
      </c>
      <c r="D11" s="73">
        <v>0.87</v>
      </c>
      <c r="E11" s="90">
        <v>125000</v>
      </c>
      <c r="F11" s="54">
        <v>116000</v>
      </c>
      <c r="G11" s="40"/>
      <c r="H11" s="41"/>
      <c r="J11"/>
      <c r="K11"/>
      <c r="L11"/>
      <c r="M11"/>
      <c r="N11"/>
      <c r="O11"/>
      <c r="P11"/>
      <c r="Q11"/>
      <c r="R11"/>
      <c r="S11"/>
      <c r="T11"/>
      <c r="U11"/>
      <c r="V11"/>
    </row>
    <row r="12" spans="1:22" x14ac:dyDescent="0.25">
      <c r="A12" s="39"/>
      <c r="B12" s="40"/>
      <c r="C12" s="40"/>
      <c r="D12" s="40"/>
      <c r="E12" s="40"/>
      <c r="F12" s="40"/>
      <c r="G12" s="40"/>
      <c r="H12" s="41"/>
      <c r="J12"/>
      <c r="K12"/>
      <c r="L12"/>
      <c r="M12"/>
      <c r="N12"/>
      <c r="O12"/>
      <c r="P12"/>
      <c r="Q12"/>
      <c r="R12"/>
      <c r="S12"/>
      <c r="T12"/>
      <c r="U12"/>
      <c r="V12"/>
    </row>
    <row r="13" spans="1:22" x14ac:dyDescent="0.25">
      <c r="A13" s="55" t="s">
        <v>2</v>
      </c>
      <c r="B13" s="40" t="s">
        <v>127</v>
      </c>
      <c r="C13" s="40"/>
      <c r="D13" s="40"/>
      <c r="E13" s="40"/>
      <c r="F13" s="40"/>
      <c r="G13" s="40"/>
      <c r="H13" s="41"/>
      <c r="J13"/>
      <c r="K13"/>
      <c r="L13"/>
      <c r="M13"/>
      <c r="N13"/>
      <c r="O13"/>
      <c r="P13"/>
      <c r="Q13"/>
      <c r="R13"/>
      <c r="S13"/>
      <c r="T13"/>
      <c r="U13"/>
      <c r="V13"/>
    </row>
    <row r="14" spans="1:22" ht="15.75" thickBot="1" x14ac:dyDescent="0.3">
      <c r="A14" s="43">
        <f>INDEX('Point Grid'!$C$8:$I$28,MATCH($A$1,'Point Grid'!$A$8:$A$28,0),MATCH(A13,'Point Grid'!$C$7:$I$7,0))</f>
        <v>2.5</v>
      </c>
      <c r="B14" s="40"/>
      <c r="C14" s="40"/>
      <c r="D14" s="40"/>
      <c r="E14" s="40"/>
      <c r="F14" s="40"/>
      <c r="G14" s="40"/>
      <c r="H14" s="41"/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1:22" ht="15.75" thickBot="1" x14ac:dyDescent="0.3">
      <c r="A15" s="4"/>
      <c r="B15" s="40"/>
      <c r="C15" s="40"/>
      <c r="D15" s="40"/>
      <c r="E15" s="40"/>
      <c r="F15" s="40"/>
      <c r="G15" s="40"/>
      <c r="H15" s="41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1:22" x14ac:dyDescent="0.25">
      <c r="A16" s="39"/>
      <c r="B16" s="40"/>
      <c r="C16" s="40"/>
      <c r="D16" s="40"/>
      <c r="E16" s="40"/>
      <c r="F16" s="40"/>
      <c r="G16" s="40"/>
      <c r="H16" s="41"/>
      <c r="J16"/>
      <c r="K16"/>
      <c r="L16"/>
      <c r="M16"/>
      <c r="N16"/>
      <c r="O16"/>
      <c r="P16"/>
      <c r="Q16"/>
      <c r="R16"/>
      <c r="S16"/>
      <c r="T16"/>
      <c r="U16"/>
      <c r="V16"/>
    </row>
    <row r="17" spans="1:22" x14ac:dyDescent="0.25">
      <c r="A17" s="55" t="s">
        <v>3</v>
      </c>
      <c r="B17" s="40" t="s">
        <v>128</v>
      </c>
      <c r="C17" s="40"/>
      <c r="D17" s="40"/>
      <c r="E17" s="40"/>
      <c r="F17" s="40"/>
      <c r="G17" s="40"/>
      <c r="H17" s="41"/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1:22" ht="15.75" thickBot="1" x14ac:dyDescent="0.3">
      <c r="A18" s="43">
        <f>INDEX('Point Grid'!$C$8:$I$28,MATCH($A$1,'Point Grid'!$A$8:$A$28,0),MATCH(A17,'Point Grid'!$C$7:$I$7,0))</f>
        <v>0.5</v>
      </c>
      <c r="B18" s="40"/>
      <c r="C18" s="40"/>
      <c r="D18" s="40"/>
      <c r="E18" s="40"/>
      <c r="F18" s="40"/>
      <c r="G18" s="40"/>
      <c r="H18" s="41"/>
      <c r="J18"/>
      <c r="K18"/>
      <c r="L18"/>
      <c r="M18"/>
      <c r="N18"/>
      <c r="O18"/>
      <c r="P18"/>
      <c r="Q18"/>
      <c r="R18"/>
      <c r="S18"/>
      <c r="T18"/>
      <c r="U18"/>
      <c r="V18"/>
    </row>
    <row r="19" spans="1:22" ht="15.75" thickBot="1" x14ac:dyDescent="0.3">
      <c r="A19" s="4"/>
      <c r="B19" s="57"/>
      <c r="C19" s="57"/>
      <c r="D19" s="57"/>
      <c r="E19" s="57"/>
      <c r="F19" s="57"/>
      <c r="G19" s="57"/>
      <c r="H19" s="58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x14ac:dyDescent="0.25">
      <c r="I20" s="3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x14ac:dyDescent="0.25">
      <c r="I21" s="3"/>
      <c r="J21"/>
      <c r="K21"/>
      <c r="L21"/>
      <c r="M21"/>
      <c r="N21"/>
      <c r="O21"/>
      <c r="P21"/>
      <c r="Q21"/>
      <c r="R21"/>
      <c r="S21"/>
      <c r="T21"/>
      <c r="U21"/>
      <c r="V21"/>
    </row>
    <row r="22" spans="1:22" x14ac:dyDescent="0.25">
      <c r="I22" s="3"/>
      <c r="J22"/>
      <c r="K22"/>
      <c r="L22"/>
      <c r="M22"/>
      <c r="N22"/>
      <c r="O22"/>
      <c r="P22"/>
      <c r="Q22"/>
      <c r="R22"/>
      <c r="S22"/>
      <c r="T22"/>
      <c r="U22"/>
      <c r="V22"/>
    </row>
    <row r="23" spans="1:22" x14ac:dyDescent="0.25">
      <c r="I23" s="3"/>
      <c r="J23"/>
      <c r="K23"/>
      <c r="L23"/>
      <c r="M23"/>
      <c r="N23"/>
      <c r="O23"/>
      <c r="P23"/>
      <c r="Q23"/>
      <c r="R23"/>
      <c r="S23"/>
      <c r="T23"/>
      <c r="U23"/>
      <c r="V23"/>
    </row>
    <row r="24" spans="1:22" x14ac:dyDescent="0.25">
      <c r="I24" s="3"/>
      <c r="J24"/>
      <c r="K24"/>
      <c r="L24"/>
      <c r="M24"/>
      <c r="N24"/>
      <c r="O24"/>
      <c r="P24"/>
      <c r="Q24"/>
      <c r="R24"/>
      <c r="S24"/>
      <c r="T24"/>
      <c r="U24"/>
      <c r="V24"/>
    </row>
    <row r="25" spans="1:22" x14ac:dyDescent="0.25">
      <c r="I25" s="3"/>
      <c r="J25"/>
      <c r="K25"/>
      <c r="L25"/>
      <c r="M25"/>
      <c r="N25"/>
      <c r="O25"/>
      <c r="P25"/>
      <c r="Q25"/>
      <c r="R25"/>
      <c r="S25"/>
      <c r="T25"/>
      <c r="U25"/>
      <c r="V25"/>
    </row>
    <row r="26" spans="1:22" x14ac:dyDescent="0.25">
      <c r="I26" s="3"/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1:22" x14ac:dyDescent="0.25">
      <c r="I27" s="3"/>
      <c r="J27"/>
      <c r="K27"/>
      <c r="L27"/>
      <c r="M27"/>
      <c r="N27"/>
      <c r="O27"/>
      <c r="P27"/>
      <c r="Q27"/>
      <c r="R27"/>
      <c r="S27"/>
      <c r="T27"/>
      <c r="U27"/>
      <c r="V27"/>
    </row>
    <row r="28" spans="1:22" x14ac:dyDescent="0.25">
      <c r="I28" s="3"/>
      <c r="J28"/>
      <c r="K28"/>
      <c r="L28"/>
      <c r="M28"/>
      <c r="N28"/>
      <c r="O28"/>
      <c r="P28"/>
      <c r="Q28"/>
      <c r="R28"/>
      <c r="S28"/>
      <c r="T28"/>
      <c r="U28"/>
      <c r="V28"/>
    </row>
    <row r="29" spans="1:22" x14ac:dyDescent="0.25">
      <c r="I29" s="3"/>
      <c r="J29"/>
      <c r="K29"/>
      <c r="L29"/>
      <c r="M29"/>
      <c r="N29"/>
      <c r="O29"/>
      <c r="P29"/>
      <c r="Q29"/>
      <c r="R29"/>
      <c r="S29"/>
      <c r="T29"/>
      <c r="U29"/>
      <c r="V29"/>
    </row>
    <row r="30" spans="1:22" x14ac:dyDescent="0.25">
      <c r="I30" s="3"/>
      <c r="J30"/>
      <c r="K30"/>
      <c r="L30"/>
      <c r="M30"/>
      <c r="N30"/>
      <c r="O30"/>
      <c r="P30"/>
      <c r="Q30"/>
      <c r="R30"/>
      <c r="S30"/>
      <c r="T30"/>
      <c r="U30"/>
      <c r="V30"/>
    </row>
    <row r="31" spans="1:22" x14ac:dyDescent="0.25">
      <c r="I31" s="3"/>
      <c r="J31"/>
      <c r="K31"/>
      <c r="L31"/>
      <c r="M31"/>
      <c r="N31"/>
      <c r="O31"/>
      <c r="P31"/>
      <c r="Q31"/>
      <c r="R31"/>
      <c r="S31"/>
      <c r="T31"/>
      <c r="U31"/>
      <c r="V31"/>
    </row>
    <row r="32" spans="1:22" x14ac:dyDescent="0.25">
      <c r="I32" s="3" t="s">
        <v>64</v>
      </c>
      <c r="J32"/>
      <c r="K32"/>
      <c r="L32"/>
      <c r="M32"/>
      <c r="N32"/>
      <c r="O32"/>
      <c r="P32"/>
      <c r="Q32"/>
      <c r="R32"/>
      <c r="S32"/>
      <c r="T32"/>
      <c r="U32"/>
      <c r="V32"/>
    </row>
    <row r="33" spans="9:22" x14ac:dyDescent="0.25">
      <c r="I33" s="3"/>
      <c r="J33"/>
      <c r="K33"/>
      <c r="L33"/>
      <c r="M33"/>
      <c r="N33"/>
      <c r="O33"/>
      <c r="P33"/>
      <c r="Q33"/>
      <c r="R33"/>
      <c r="S33"/>
      <c r="T33"/>
      <c r="U33"/>
      <c r="V33"/>
    </row>
    <row r="34" spans="9:22" x14ac:dyDescent="0.25">
      <c r="I34" s="3"/>
      <c r="J34"/>
      <c r="K34"/>
      <c r="L34"/>
      <c r="M34"/>
      <c r="N34"/>
      <c r="O34"/>
      <c r="P34"/>
      <c r="Q34"/>
      <c r="R34"/>
      <c r="S34"/>
      <c r="T34"/>
      <c r="U34"/>
      <c r="V34"/>
    </row>
    <row r="35" spans="9:22" x14ac:dyDescent="0.25">
      <c r="I35" s="3"/>
      <c r="J35"/>
      <c r="K35"/>
      <c r="L35"/>
      <c r="M35"/>
      <c r="N35"/>
      <c r="O35"/>
      <c r="P35"/>
      <c r="Q35"/>
      <c r="R35"/>
      <c r="S35"/>
      <c r="T35"/>
      <c r="U35"/>
      <c r="V35"/>
    </row>
    <row r="36" spans="9:22" x14ac:dyDescent="0.25">
      <c r="I36" s="3"/>
      <c r="J36"/>
      <c r="K36"/>
      <c r="L36"/>
      <c r="M36"/>
      <c r="N36"/>
      <c r="O36"/>
      <c r="P36"/>
      <c r="Q36"/>
      <c r="R36"/>
      <c r="S36"/>
      <c r="T36"/>
      <c r="U36"/>
      <c r="V36"/>
    </row>
    <row r="37" spans="9:22" x14ac:dyDescent="0.25">
      <c r="I37" s="3"/>
      <c r="J37"/>
      <c r="K37"/>
      <c r="L37"/>
      <c r="M37"/>
      <c r="N37"/>
      <c r="O37"/>
      <c r="P37"/>
      <c r="Q37"/>
      <c r="R37"/>
      <c r="S37"/>
      <c r="T37"/>
      <c r="U37"/>
      <c r="V37"/>
    </row>
    <row r="38" spans="9:22" x14ac:dyDescent="0.25">
      <c r="I38" s="3"/>
      <c r="J38"/>
      <c r="K38"/>
      <c r="L38"/>
      <c r="M38"/>
      <c r="N38"/>
      <c r="O38"/>
      <c r="P38"/>
      <c r="Q38"/>
      <c r="R38"/>
      <c r="S38"/>
      <c r="T38"/>
      <c r="U38"/>
      <c r="V38"/>
    </row>
    <row r="39" spans="9:22" x14ac:dyDescent="0.25">
      <c r="I39" s="3"/>
      <c r="J39"/>
      <c r="K39"/>
      <c r="L39"/>
      <c r="M39"/>
      <c r="N39"/>
      <c r="O39"/>
      <c r="P39"/>
      <c r="Q39"/>
      <c r="R39"/>
      <c r="S39"/>
      <c r="T39"/>
      <c r="U39"/>
      <c r="V39"/>
    </row>
    <row r="40" spans="9:22" x14ac:dyDescent="0.25">
      <c r="I40" s="3"/>
      <c r="J40"/>
      <c r="K40"/>
      <c r="L40"/>
      <c r="M40"/>
      <c r="N40"/>
      <c r="O40"/>
      <c r="P40"/>
      <c r="Q40"/>
      <c r="R40"/>
      <c r="S40"/>
      <c r="T40"/>
      <c r="U40"/>
      <c r="V40"/>
    </row>
    <row r="41" spans="9:22" x14ac:dyDescent="0.25">
      <c r="I41" s="3"/>
      <c r="J41"/>
      <c r="K41"/>
      <c r="L41"/>
      <c r="M41"/>
      <c r="N41"/>
      <c r="O41"/>
      <c r="P41"/>
      <c r="Q41"/>
      <c r="R41"/>
      <c r="S41"/>
      <c r="T41"/>
      <c r="U41"/>
      <c r="V41"/>
    </row>
    <row r="42" spans="9:22" x14ac:dyDescent="0.25">
      <c r="I42" s="3"/>
      <c r="J42"/>
      <c r="K42"/>
      <c r="L42"/>
      <c r="M42"/>
      <c r="N42"/>
      <c r="O42"/>
      <c r="P42"/>
      <c r="Q42"/>
      <c r="R42"/>
      <c r="S42"/>
      <c r="T42"/>
      <c r="U42"/>
      <c r="V42"/>
    </row>
    <row r="43" spans="9:22" x14ac:dyDescent="0.25">
      <c r="I43" s="3"/>
      <c r="J43"/>
      <c r="K43"/>
      <c r="L43"/>
      <c r="M43"/>
      <c r="N43"/>
      <c r="O43"/>
      <c r="P43"/>
      <c r="Q43"/>
      <c r="R43"/>
      <c r="S43"/>
      <c r="T43"/>
      <c r="U43"/>
      <c r="V43"/>
    </row>
    <row r="44" spans="9:22" x14ac:dyDescent="0.25">
      <c r="I44" s="3"/>
      <c r="J44"/>
      <c r="K44"/>
      <c r="L44"/>
      <c r="M44"/>
      <c r="N44"/>
      <c r="O44"/>
      <c r="P44"/>
      <c r="Q44"/>
      <c r="R44"/>
      <c r="S44"/>
      <c r="T44"/>
      <c r="U44"/>
      <c r="V44"/>
    </row>
    <row r="45" spans="9:22" x14ac:dyDescent="0.25">
      <c r="I45" s="3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9:22" x14ac:dyDescent="0.25">
      <c r="I46" s="3"/>
      <c r="J46"/>
      <c r="K46"/>
      <c r="L46"/>
      <c r="M46"/>
      <c r="N46"/>
      <c r="O46"/>
      <c r="P46"/>
      <c r="Q46"/>
      <c r="R46"/>
      <c r="S46"/>
      <c r="T46"/>
      <c r="U46"/>
      <c r="V46"/>
    </row>
    <row r="47" spans="9:22" x14ac:dyDescent="0.25">
      <c r="I47" s="3"/>
      <c r="J47"/>
      <c r="K47"/>
      <c r="L47"/>
      <c r="M47"/>
      <c r="N47"/>
      <c r="O47"/>
      <c r="P47"/>
      <c r="Q47"/>
      <c r="R47"/>
      <c r="S47"/>
      <c r="T47"/>
      <c r="U47"/>
      <c r="V47"/>
    </row>
    <row r="48" spans="9:22" x14ac:dyDescent="0.25">
      <c r="I48" s="3"/>
      <c r="J48"/>
      <c r="K48"/>
      <c r="L48"/>
      <c r="M48"/>
      <c r="N48"/>
      <c r="O48"/>
      <c r="P48"/>
      <c r="Q48"/>
      <c r="R48"/>
      <c r="S48"/>
      <c r="T48"/>
      <c r="U48"/>
      <c r="V48"/>
    </row>
    <row r="49" spans="10:22" s="3" customFormat="1" x14ac:dyDescent="0.25">
      <c r="J49"/>
      <c r="K49"/>
      <c r="L49"/>
      <c r="M49"/>
      <c r="N49"/>
      <c r="O49"/>
      <c r="P49"/>
      <c r="Q49"/>
      <c r="R49"/>
      <c r="S49"/>
      <c r="T49"/>
      <c r="U49"/>
      <c r="V49"/>
    </row>
    <row r="50" spans="10:22" s="3" customFormat="1" x14ac:dyDescent="0.25">
      <c r="J50"/>
      <c r="K50"/>
      <c r="L50"/>
      <c r="M50"/>
      <c r="N50"/>
      <c r="O50"/>
      <c r="P50"/>
      <c r="Q50"/>
      <c r="R50"/>
      <c r="S50"/>
      <c r="T50"/>
      <c r="U50"/>
      <c r="V50"/>
    </row>
    <row r="51" spans="10:22" s="3" customFormat="1" x14ac:dyDescent="0.25">
      <c r="J51"/>
      <c r="K51"/>
      <c r="L51"/>
      <c r="M51"/>
      <c r="N51"/>
      <c r="O51"/>
      <c r="P51"/>
      <c r="Q51"/>
      <c r="R51"/>
      <c r="S51"/>
      <c r="T51"/>
      <c r="U51"/>
      <c r="V51"/>
    </row>
    <row r="52" spans="10:22" s="3" customFormat="1" x14ac:dyDescent="0.25">
      <c r="J52"/>
      <c r="K52"/>
      <c r="L52"/>
      <c r="M52"/>
      <c r="N52"/>
      <c r="O52"/>
      <c r="P52"/>
      <c r="Q52"/>
      <c r="R52"/>
      <c r="S52"/>
      <c r="T52"/>
      <c r="U52"/>
      <c r="V52"/>
    </row>
    <row r="53" spans="10:22" s="3" customFormat="1" x14ac:dyDescent="0.25">
      <c r="J53"/>
      <c r="K53"/>
      <c r="L53"/>
      <c r="M53"/>
      <c r="N53"/>
      <c r="O53"/>
      <c r="P53"/>
      <c r="Q53"/>
      <c r="R53"/>
      <c r="S53"/>
      <c r="T53"/>
      <c r="U53"/>
      <c r="V53"/>
    </row>
    <row r="54" spans="10:22" s="3" customFormat="1" x14ac:dyDescent="0.25">
      <c r="J54"/>
      <c r="K54"/>
      <c r="L54"/>
      <c r="M54"/>
      <c r="N54"/>
      <c r="O54"/>
      <c r="P54"/>
      <c r="Q54"/>
      <c r="R54"/>
      <c r="S54"/>
      <c r="T54"/>
      <c r="U54"/>
      <c r="V54"/>
    </row>
    <row r="55" spans="10:22" s="3" customFormat="1" x14ac:dyDescent="0.25">
      <c r="J55"/>
      <c r="K55"/>
      <c r="L55"/>
      <c r="M55"/>
      <c r="N55"/>
      <c r="O55"/>
      <c r="P55"/>
      <c r="Q55"/>
      <c r="R55"/>
      <c r="S55"/>
      <c r="T55"/>
      <c r="U55"/>
      <c r="V55"/>
    </row>
    <row r="56" spans="10:22" s="3" customFormat="1" x14ac:dyDescent="0.25">
      <c r="J56"/>
      <c r="K56"/>
      <c r="L56"/>
      <c r="M56"/>
      <c r="N56"/>
      <c r="O56"/>
      <c r="P56"/>
      <c r="Q56"/>
      <c r="R56"/>
      <c r="S56"/>
      <c r="T56"/>
      <c r="U56"/>
      <c r="V56"/>
    </row>
    <row r="57" spans="10:22" s="3" customFormat="1" x14ac:dyDescent="0.25">
      <c r="J57"/>
      <c r="K57"/>
      <c r="L57"/>
      <c r="M57"/>
      <c r="N57"/>
      <c r="O57"/>
      <c r="P57"/>
      <c r="Q57"/>
      <c r="R57"/>
      <c r="S57"/>
      <c r="T57"/>
      <c r="U57"/>
      <c r="V57"/>
    </row>
    <row r="58" spans="10:22" s="3" customFormat="1" x14ac:dyDescent="0.25">
      <c r="J58"/>
      <c r="K58"/>
      <c r="L58"/>
      <c r="M58"/>
      <c r="N58"/>
      <c r="O58"/>
      <c r="P58"/>
      <c r="Q58"/>
      <c r="R58"/>
      <c r="S58"/>
      <c r="T58"/>
      <c r="U58"/>
      <c r="V58"/>
    </row>
    <row r="59" spans="10:22" s="3" customFormat="1" x14ac:dyDescent="0.25">
      <c r="J59"/>
      <c r="K59"/>
      <c r="L59"/>
      <c r="M59"/>
      <c r="N59"/>
      <c r="O59"/>
      <c r="P59"/>
      <c r="Q59"/>
      <c r="R59"/>
      <c r="S59"/>
      <c r="T59"/>
      <c r="U59"/>
      <c r="V59"/>
    </row>
    <row r="60" spans="10:22" s="3" customFormat="1" x14ac:dyDescent="0.25">
      <c r="J60"/>
      <c r="K60"/>
      <c r="L60"/>
      <c r="M60"/>
      <c r="N60"/>
      <c r="O60"/>
      <c r="P60"/>
      <c r="Q60"/>
      <c r="R60"/>
      <c r="S60"/>
      <c r="T60"/>
      <c r="U60"/>
      <c r="V60"/>
    </row>
    <row r="61" spans="10:22" s="3" customFormat="1" x14ac:dyDescent="0.25">
      <c r="J61"/>
      <c r="K61"/>
      <c r="L61"/>
      <c r="M61"/>
      <c r="N61"/>
      <c r="O61"/>
      <c r="P61"/>
      <c r="Q61"/>
      <c r="R61"/>
      <c r="S61"/>
      <c r="T61"/>
      <c r="U61"/>
      <c r="V61"/>
    </row>
    <row r="62" spans="10:22" s="3" customFormat="1" x14ac:dyDescent="0.25">
      <c r="J62"/>
      <c r="K62"/>
      <c r="L62"/>
      <c r="M62"/>
      <c r="N62"/>
      <c r="O62"/>
      <c r="P62"/>
      <c r="Q62"/>
      <c r="R62"/>
      <c r="S62"/>
      <c r="T62"/>
      <c r="U62"/>
      <c r="V62"/>
    </row>
    <row r="63" spans="10:22" s="3" customFormat="1" x14ac:dyDescent="0.25">
      <c r="J63"/>
      <c r="K63"/>
      <c r="L63"/>
      <c r="M63"/>
      <c r="N63"/>
      <c r="O63"/>
      <c r="P63"/>
      <c r="Q63"/>
      <c r="R63"/>
      <c r="S63"/>
      <c r="T63"/>
      <c r="U63"/>
      <c r="V63"/>
    </row>
    <row r="64" spans="10:22" s="3" customFormat="1" x14ac:dyDescent="0.25">
      <c r="J64"/>
      <c r="K64"/>
      <c r="L64"/>
      <c r="M64"/>
      <c r="N64"/>
      <c r="O64"/>
      <c r="P64"/>
      <c r="Q64"/>
      <c r="R64"/>
      <c r="S64"/>
      <c r="T64"/>
      <c r="U64"/>
      <c r="V64"/>
    </row>
    <row r="65" spans="10:22" s="3" customFormat="1" x14ac:dyDescent="0.25">
      <c r="J65"/>
      <c r="K65"/>
      <c r="L65"/>
      <c r="M65"/>
      <c r="N65"/>
      <c r="O65"/>
      <c r="P65"/>
      <c r="Q65"/>
      <c r="R65"/>
      <c r="S65"/>
      <c r="T65"/>
      <c r="U65"/>
      <c r="V65"/>
    </row>
    <row r="66" spans="10:22" s="3" customFormat="1" x14ac:dyDescent="0.25">
      <c r="J66"/>
      <c r="K66"/>
      <c r="L66"/>
      <c r="M66"/>
      <c r="N66"/>
      <c r="O66"/>
      <c r="P66"/>
      <c r="Q66"/>
      <c r="R66"/>
      <c r="S66"/>
      <c r="T66"/>
      <c r="U66"/>
      <c r="V66"/>
    </row>
    <row r="67" spans="10:22" s="3" customFormat="1" x14ac:dyDescent="0.25">
      <c r="J67"/>
      <c r="K67"/>
      <c r="L67"/>
      <c r="M67"/>
      <c r="N67"/>
      <c r="O67"/>
      <c r="P67"/>
      <c r="Q67"/>
      <c r="R67"/>
      <c r="S67"/>
      <c r="T67"/>
      <c r="U67"/>
      <c r="V67"/>
    </row>
    <row r="68" spans="10:22" s="3" customFormat="1" x14ac:dyDescent="0.25">
      <c r="J68"/>
      <c r="K68"/>
      <c r="L68"/>
      <c r="M68"/>
      <c r="N68"/>
      <c r="O68"/>
      <c r="P68"/>
      <c r="Q68"/>
      <c r="R68"/>
      <c r="S68"/>
      <c r="T68"/>
      <c r="U68"/>
      <c r="V68"/>
    </row>
    <row r="69" spans="10:22" s="3" customFormat="1" x14ac:dyDescent="0.25"/>
    <row r="70" spans="10:22" s="3" customFormat="1" x14ac:dyDescent="0.25"/>
    <row r="71" spans="10:22" s="3" customFormat="1" x14ac:dyDescent="0.25"/>
    <row r="72" spans="10:22" s="3" customFormat="1" x14ac:dyDescent="0.25"/>
    <row r="73" spans="10:22" s="3" customFormat="1" x14ac:dyDescent="0.25"/>
    <row r="74" spans="10:22" s="3" customFormat="1" x14ac:dyDescent="0.25"/>
    <row r="75" spans="10:22" s="3" customFormat="1" x14ac:dyDescent="0.25"/>
    <row r="76" spans="10:22" s="3" customFormat="1" x14ac:dyDescent="0.25"/>
    <row r="77" spans="10:22" s="3" customFormat="1" x14ac:dyDescent="0.25"/>
    <row r="78" spans="10:22" s="3" customFormat="1" x14ac:dyDescent="0.25"/>
    <row r="79" spans="10:22" s="3" customFormat="1" x14ac:dyDescent="0.25"/>
    <row r="80" spans="10:22" s="3" customFormat="1" x14ac:dyDescent="0.25"/>
  </sheetData>
  <sheetProtection formatCells="0" formatColumns="0" formatRows="0"/>
  <sortState xmlns:xlrd2="http://schemas.microsoft.com/office/spreadsheetml/2017/richdata2" ref="B22:E26">
    <sortCondition ref="B21:B26"/>
  </sortState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count="2">
    <dataValidation type="decimal" allowBlank="1" showInputMessage="1" showErrorMessage="1" sqref="A15 A19" xr:uid="{B0EC8C3E-D841-4642-9598-5FF1DD8D31F4}">
      <formula1>0</formula1>
      <formula2>A14</formula2>
    </dataValidation>
    <dataValidation type="list" allowBlank="1" showInputMessage="1" showErrorMessage="1" sqref="B1" xr:uid="{8DC6A9CD-CF15-4D5B-B04A-16D3C831B9AE}">
      <formula1>"Finished, Flag for Review, Incomplete"</formula1>
    </dataValidation>
  </dataValidations>
  <hyperlinks>
    <hyperlink ref="H1" location="Navigator!A1" display="Navigator" xr:uid="{3FC6E814-2FED-4229-A454-6E9CA67B9E2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CBC35-A01B-4CFF-AF2A-24F0425533F6}">
  <sheetPr codeName="Sheet10"/>
  <dimension ref="A1:N36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32.28515625" style="3" customWidth="1"/>
    <col min="4" max="4" width="26.7109375" style="3" customWidth="1"/>
    <col min="5" max="5" width="15.42578125" style="3" customWidth="1"/>
    <col min="6" max="6" width="3.7109375" style="28" customWidth="1"/>
    <col min="7" max="7" width="19.28515625" style="3" bestFit="1" customWidth="1"/>
    <col min="8" max="8" width="10.85546875" style="3" bestFit="1" customWidth="1"/>
    <col min="9" max="9" width="11.5703125" style="3" bestFit="1" customWidth="1"/>
    <col min="10" max="10" width="12" style="3" customWidth="1"/>
    <col min="11" max="12" width="9.140625" style="3"/>
    <col min="13" max="13" width="20.28515625" style="3" bestFit="1" customWidth="1"/>
    <col min="14" max="16384" width="9.140625" style="3"/>
  </cols>
  <sheetData>
    <row r="1" spans="1:14" ht="15.75" x14ac:dyDescent="0.25">
      <c r="A1" s="37">
        <v>8</v>
      </c>
      <c r="B1" s="35" t="s">
        <v>438</v>
      </c>
      <c r="C1" s="38"/>
      <c r="D1" s="38"/>
      <c r="E1" s="34" t="s">
        <v>284</v>
      </c>
      <c r="G1" s="36" t="s">
        <v>38</v>
      </c>
    </row>
    <row r="2" spans="1:14" x14ac:dyDescent="0.25">
      <c r="A2" s="39"/>
      <c r="B2" s="40"/>
      <c r="C2" s="40"/>
      <c r="D2" s="40"/>
      <c r="E2" s="41"/>
      <c r="F2" s="28" t="s">
        <v>63</v>
      </c>
      <c r="G2"/>
      <c r="H2"/>
      <c r="I2"/>
      <c r="J2"/>
      <c r="K2"/>
      <c r="L2"/>
      <c r="M2"/>
      <c r="N2"/>
    </row>
    <row r="3" spans="1:14" x14ac:dyDescent="0.25">
      <c r="A3" s="42" t="s">
        <v>14</v>
      </c>
      <c r="B3" s="40" t="s">
        <v>129</v>
      </c>
      <c r="C3" s="40"/>
      <c r="D3" s="40"/>
      <c r="E3" s="41"/>
      <c r="G3"/>
      <c r="H3"/>
      <c r="I3"/>
      <c r="J3"/>
      <c r="K3"/>
      <c r="L3"/>
      <c r="M3"/>
      <c r="N3"/>
    </row>
    <row r="4" spans="1:14" ht="30" x14ac:dyDescent="0.25">
      <c r="A4" s="43">
        <f>INDEX('Point Grid'!B:B,MATCH('8'!A1,'Point Grid'!A:A,0))</f>
        <v>3.5</v>
      </c>
      <c r="B4" s="65" t="s">
        <v>130</v>
      </c>
      <c r="C4" s="66" t="s">
        <v>131</v>
      </c>
      <c r="D4" s="46" t="s">
        <v>132</v>
      </c>
      <c r="E4" s="41"/>
      <c r="G4"/>
      <c r="H4"/>
      <c r="I4"/>
      <c r="J4"/>
      <c r="K4"/>
      <c r="L4"/>
      <c r="M4"/>
      <c r="N4"/>
    </row>
    <row r="5" spans="1:14" x14ac:dyDescent="0.25">
      <c r="A5" s="39"/>
      <c r="B5" s="96">
        <v>100000</v>
      </c>
      <c r="C5" s="97">
        <v>0.67300000000000004</v>
      </c>
      <c r="D5" s="98">
        <v>48000</v>
      </c>
      <c r="E5" s="41"/>
      <c r="G5"/>
      <c r="H5"/>
      <c r="I5"/>
      <c r="J5"/>
      <c r="K5"/>
      <c r="L5"/>
      <c r="M5"/>
      <c r="N5"/>
    </row>
    <row r="6" spans="1:14" x14ac:dyDescent="0.25">
      <c r="A6" s="39"/>
      <c r="B6" s="96">
        <v>125000</v>
      </c>
      <c r="C6" s="97">
        <v>0.68899999999999995</v>
      </c>
      <c r="D6" s="98">
        <v>59000</v>
      </c>
      <c r="E6" s="41"/>
      <c r="G6"/>
      <c r="H6"/>
      <c r="I6"/>
      <c r="J6"/>
      <c r="K6"/>
      <c r="L6"/>
      <c r="M6"/>
      <c r="N6"/>
    </row>
    <row r="7" spans="1:14" x14ac:dyDescent="0.25">
      <c r="A7" s="39"/>
      <c r="B7" s="96">
        <v>150000</v>
      </c>
      <c r="C7" s="97">
        <v>0.71199999999999997</v>
      </c>
      <c r="D7" s="98">
        <v>63500</v>
      </c>
      <c r="E7" s="41"/>
      <c r="G7"/>
      <c r="H7"/>
      <c r="I7"/>
      <c r="J7"/>
      <c r="K7"/>
      <c r="L7"/>
      <c r="M7"/>
      <c r="N7"/>
    </row>
    <row r="8" spans="1:14" x14ac:dyDescent="0.25">
      <c r="A8" s="39"/>
      <c r="B8" s="96">
        <v>175000</v>
      </c>
      <c r="C8" s="97">
        <v>0.71199999999999997</v>
      </c>
      <c r="D8" s="98">
        <v>68000</v>
      </c>
      <c r="E8" s="41"/>
      <c r="G8"/>
      <c r="H8"/>
      <c r="I8"/>
      <c r="J8"/>
      <c r="K8"/>
      <c r="L8"/>
      <c r="M8"/>
      <c r="N8"/>
    </row>
    <row r="9" spans="1:14" x14ac:dyDescent="0.25">
      <c r="A9" s="39"/>
      <c r="B9" s="96">
        <v>200000</v>
      </c>
      <c r="C9" s="97">
        <v>0.81799999999999995</v>
      </c>
      <c r="D9" s="98">
        <v>73500</v>
      </c>
      <c r="E9" s="41"/>
      <c r="G9"/>
      <c r="H9"/>
      <c r="I9"/>
      <c r="J9"/>
      <c r="K9"/>
      <c r="L9"/>
      <c r="M9"/>
      <c r="N9"/>
    </row>
    <row r="10" spans="1:14" x14ac:dyDescent="0.25">
      <c r="A10" s="39"/>
      <c r="B10" s="96">
        <v>225000</v>
      </c>
      <c r="C10" s="97">
        <v>0.81899999999999995</v>
      </c>
      <c r="D10" s="98">
        <v>90500</v>
      </c>
      <c r="E10" s="41"/>
      <c r="G10"/>
      <c r="H10"/>
      <c r="I10"/>
      <c r="J10"/>
      <c r="K10"/>
      <c r="L10"/>
      <c r="M10"/>
      <c r="N10"/>
    </row>
    <row r="11" spans="1:14" x14ac:dyDescent="0.25">
      <c r="A11" s="39"/>
      <c r="B11" s="96">
        <v>250000</v>
      </c>
      <c r="C11" s="97">
        <v>0.86399999999999999</v>
      </c>
      <c r="D11" s="98">
        <v>120000</v>
      </c>
      <c r="E11" s="41"/>
      <c r="G11"/>
      <c r="H11"/>
      <c r="I11"/>
      <c r="J11"/>
      <c r="K11"/>
      <c r="L11"/>
      <c r="M11"/>
      <c r="N11"/>
    </row>
    <row r="12" spans="1:14" x14ac:dyDescent="0.25">
      <c r="A12" s="39"/>
      <c r="B12" s="96">
        <v>300000</v>
      </c>
      <c r="C12" s="97">
        <v>0.88400000000000001</v>
      </c>
      <c r="D12" s="98">
        <v>123000</v>
      </c>
      <c r="E12" s="41"/>
      <c r="G12"/>
      <c r="H12"/>
      <c r="I12"/>
      <c r="J12"/>
      <c r="K12"/>
      <c r="L12"/>
      <c r="M12"/>
      <c r="N12"/>
    </row>
    <row r="13" spans="1:14" x14ac:dyDescent="0.25">
      <c r="A13" s="39"/>
      <c r="B13" s="96">
        <v>400000</v>
      </c>
      <c r="C13" s="97">
        <v>0.89500000000000002</v>
      </c>
      <c r="D13" s="98">
        <v>124000</v>
      </c>
      <c r="E13" s="41"/>
      <c r="G13"/>
      <c r="H13"/>
      <c r="I13"/>
      <c r="J13"/>
      <c r="K13"/>
      <c r="L13"/>
      <c r="M13"/>
      <c r="N13"/>
    </row>
    <row r="14" spans="1:14" x14ac:dyDescent="0.25">
      <c r="A14" s="39"/>
      <c r="B14" s="96">
        <v>500000</v>
      </c>
      <c r="C14" s="97">
        <v>0.90300000000000002</v>
      </c>
      <c r="D14" s="98">
        <v>130500</v>
      </c>
      <c r="E14" s="41"/>
      <c r="G14"/>
      <c r="H14"/>
      <c r="I14"/>
      <c r="J14"/>
      <c r="K14"/>
      <c r="L14"/>
      <c r="M14"/>
      <c r="N14"/>
    </row>
    <row r="15" spans="1:14" x14ac:dyDescent="0.25">
      <c r="A15" s="39"/>
      <c r="B15" s="96">
        <v>750000</v>
      </c>
      <c r="C15" s="97">
        <v>0.90300000000000002</v>
      </c>
      <c r="D15" s="98">
        <v>135000</v>
      </c>
      <c r="E15" s="41"/>
      <c r="G15"/>
      <c r="H15"/>
      <c r="I15"/>
      <c r="J15"/>
      <c r="K15"/>
      <c r="L15"/>
      <c r="M15"/>
      <c r="N15"/>
    </row>
    <row r="16" spans="1:14" x14ac:dyDescent="0.25">
      <c r="A16" s="39"/>
      <c r="B16" s="96">
        <v>800000</v>
      </c>
      <c r="C16" s="97">
        <v>0.93</v>
      </c>
      <c r="D16" s="98">
        <v>140500</v>
      </c>
      <c r="E16" s="41"/>
      <c r="G16"/>
      <c r="H16"/>
      <c r="I16"/>
      <c r="J16"/>
      <c r="K16"/>
      <c r="L16"/>
      <c r="M16"/>
      <c r="N16"/>
    </row>
    <row r="17" spans="1:14" x14ac:dyDescent="0.25">
      <c r="A17" s="39"/>
      <c r="B17" s="96">
        <v>900000</v>
      </c>
      <c r="C17" s="97">
        <v>0.95699999999999996</v>
      </c>
      <c r="D17" s="98">
        <v>153000</v>
      </c>
      <c r="E17" s="41"/>
      <c r="G17"/>
      <c r="H17"/>
      <c r="I17"/>
      <c r="J17"/>
      <c r="K17"/>
      <c r="L17"/>
      <c r="M17"/>
      <c r="N17"/>
    </row>
    <row r="18" spans="1:14" x14ac:dyDescent="0.25">
      <c r="A18" s="39"/>
      <c r="B18" s="96">
        <v>1000000</v>
      </c>
      <c r="C18" s="97">
        <v>0.97199999999999998</v>
      </c>
      <c r="D18" s="98">
        <v>159500</v>
      </c>
      <c r="E18" s="41"/>
      <c r="G18"/>
      <c r="H18"/>
      <c r="I18"/>
      <c r="J18"/>
      <c r="K18"/>
      <c r="L18"/>
      <c r="M18"/>
      <c r="N18"/>
    </row>
    <row r="19" spans="1:14" x14ac:dyDescent="0.25">
      <c r="A19" s="39"/>
      <c r="B19" s="96">
        <v>1250000</v>
      </c>
      <c r="C19" s="97">
        <v>0.97399999999999998</v>
      </c>
      <c r="D19" s="98">
        <v>178000</v>
      </c>
      <c r="E19" s="41"/>
      <c r="G19"/>
      <c r="H19"/>
      <c r="I19"/>
      <c r="J19"/>
      <c r="K19"/>
      <c r="L19"/>
      <c r="M19"/>
      <c r="N19"/>
    </row>
    <row r="20" spans="1:14" x14ac:dyDescent="0.25">
      <c r="A20" s="39"/>
      <c r="B20" s="99">
        <v>1500000</v>
      </c>
      <c r="C20" s="100">
        <v>0.97899999999999998</v>
      </c>
      <c r="D20" s="101">
        <v>186000</v>
      </c>
      <c r="E20" s="41"/>
      <c r="G20"/>
      <c r="H20"/>
      <c r="I20"/>
      <c r="J20"/>
      <c r="K20"/>
      <c r="L20"/>
      <c r="M20"/>
      <c r="N20"/>
    </row>
    <row r="21" spans="1:14" x14ac:dyDescent="0.25">
      <c r="A21" s="39"/>
      <c r="B21" s="40"/>
      <c r="C21" s="40"/>
      <c r="D21" s="40"/>
      <c r="E21" s="41"/>
      <c r="G21"/>
      <c r="H21"/>
      <c r="I21"/>
      <c r="J21"/>
      <c r="K21"/>
      <c r="L21"/>
      <c r="M21"/>
      <c r="N21"/>
    </row>
    <row r="22" spans="1:14" x14ac:dyDescent="0.25">
      <c r="A22" s="39"/>
      <c r="B22" s="144">
        <v>250000</v>
      </c>
      <c r="C22" s="59" t="s">
        <v>137</v>
      </c>
      <c r="D22" s="142"/>
      <c r="E22" s="41"/>
      <c r="G22"/>
      <c r="H22"/>
      <c r="I22"/>
      <c r="J22"/>
      <c r="K22"/>
      <c r="L22"/>
      <c r="M22"/>
      <c r="N22"/>
    </row>
    <row r="23" spans="1:14" x14ac:dyDescent="0.25">
      <c r="A23" s="39"/>
      <c r="B23" s="69">
        <v>50</v>
      </c>
      <c r="C23" s="121" t="s">
        <v>316</v>
      </c>
      <c r="D23" s="122"/>
      <c r="E23" s="41"/>
      <c r="G23"/>
      <c r="H23"/>
      <c r="I23"/>
      <c r="J23"/>
      <c r="K23"/>
      <c r="L23"/>
      <c r="M23"/>
      <c r="N23"/>
    </row>
    <row r="24" spans="1:14" x14ac:dyDescent="0.25">
      <c r="A24" s="39"/>
      <c r="B24" s="73"/>
      <c r="C24" s="61" t="s">
        <v>317</v>
      </c>
      <c r="D24" s="124"/>
      <c r="E24" s="41"/>
      <c r="G24"/>
      <c r="H24"/>
      <c r="I24"/>
      <c r="J24"/>
      <c r="K24"/>
      <c r="L24"/>
      <c r="M24"/>
      <c r="N24"/>
    </row>
    <row r="25" spans="1:14" x14ac:dyDescent="0.25">
      <c r="A25" s="39"/>
      <c r="B25" s="40"/>
      <c r="C25" s="40"/>
      <c r="D25" s="40"/>
      <c r="E25" s="41"/>
      <c r="G25"/>
      <c r="H25"/>
      <c r="I25"/>
      <c r="J25"/>
      <c r="K25"/>
      <c r="L25"/>
      <c r="M25"/>
      <c r="N25"/>
    </row>
    <row r="26" spans="1:14" x14ac:dyDescent="0.25">
      <c r="A26" s="39"/>
      <c r="B26" s="40" t="s">
        <v>133</v>
      </c>
      <c r="C26" s="40"/>
      <c r="D26" s="40"/>
      <c r="E26" s="41"/>
      <c r="G26"/>
      <c r="H26"/>
      <c r="I26"/>
      <c r="J26"/>
      <c r="K26"/>
      <c r="L26"/>
      <c r="M26"/>
      <c r="N26"/>
    </row>
    <row r="27" spans="1:14" x14ac:dyDescent="0.25">
      <c r="A27" s="39"/>
      <c r="B27" s="145">
        <v>0.11799999999999999</v>
      </c>
      <c r="C27" s="121" t="s">
        <v>134</v>
      </c>
      <c r="D27" s="122"/>
      <c r="E27" s="41"/>
      <c r="G27"/>
      <c r="H27"/>
      <c r="I27"/>
      <c r="J27"/>
      <c r="K27"/>
      <c r="L27"/>
      <c r="M27"/>
      <c r="N27"/>
    </row>
    <row r="28" spans="1:14" x14ac:dyDescent="0.25">
      <c r="A28" s="39"/>
      <c r="B28" s="120">
        <v>0.2</v>
      </c>
      <c r="C28" s="61" t="s">
        <v>135</v>
      </c>
      <c r="D28" s="124"/>
      <c r="E28" s="41"/>
      <c r="G28"/>
      <c r="H28"/>
      <c r="I28"/>
      <c r="J28"/>
      <c r="K28"/>
      <c r="L28"/>
      <c r="M28"/>
      <c r="N28"/>
    </row>
    <row r="29" spans="1:14" x14ac:dyDescent="0.25">
      <c r="A29" s="39"/>
      <c r="B29" s="40"/>
      <c r="C29" s="40"/>
      <c r="D29" s="40"/>
      <c r="E29" s="41"/>
      <c r="G29"/>
      <c r="H29"/>
      <c r="I29"/>
      <c r="J29"/>
      <c r="K29"/>
      <c r="L29"/>
      <c r="M29"/>
      <c r="N29"/>
    </row>
    <row r="30" spans="1:14" x14ac:dyDescent="0.25">
      <c r="A30" s="55" t="s">
        <v>2</v>
      </c>
      <c r="B30" s="40" t="s">
        <v>136</v>
      </c>
      <c r="C30" s="40"/>
      <c r="D30" s="40"/>
      <c r="E30" s="41"/>
      <c r="G30"/>
      <c r="H30"/>
      <c r="I30"/>
      <c r="J30"/>
      <c r="K30"/>
      <c r="L30"/>
      <c r="M30"/>
      <c r="N30"/>
    </row>
    <row r="31" spans="1:14" ht="15.75" thickBot="1" x14ac:dyDescent="0.3">
      <c r="A31" s="43">
        <f>INDEX('Point Grid'!$C$8:$I$28,MATCH($A$1,'Point Grid'!$A$8:$A$28,0),MATCH(A30,'Point Grid'!$C$7:$I$7,0))</f>
        <v>1.5</v>
      </c>
      <c r="B31" s="40"/>
      <c r="C31" s="40"/>
      <c r="D31" s="40"/>
      <c r="E31" s="41"/>
      <c r="G31"/>
      <c r="H31"/>
      <c r="I31"/>
      <c r="J31"/>
      <c r="K31"/>
      <c r="L31"/>
      <c r="M31"/>
      <c r="N31"/>
    </row>
    <row r="32" spans="1:14" ht="15.75" thickBot="1" x14ac:dyDescent="0.3">
      <c r="A32" s="4"/>
      <c r="B32" s="40"/>
      <c r="C32" s="40"/>
      <c r="D32" s="40"/>
      <c r="E32" s="41"/>
      <c r="G32"/>
      <c r="H32"/>
      <c r="I32"/>
      <c r="J32"/>
      <c r="K32"/>
      <c r="L32"/>
      <c r="M32"/>
      <c r="N32"/>
    </row>
    <row r="33" spans="1:14" x14ac:dyDescent="0.25">
      <c r="A33" s="39"/>
      <c r="B33" s="40"/>
      <c r="C33" s="40"/>
      <c r="D33" s="40"/>
      <c r="E33" s="41"/>
      <c r="G33"/>
      <c r="H33"/>
      <c r="I33"/>
      <c r="J33"/>
      <c r="K33"/>
      <c r="L33"/>
      <c r="M33"/>
      <c r="N33"/>
    </row>
    <row r="34" spans="1:14" x14ac:dyDescent="0.25">
      <c r="A34" s="55" t="s">
        <v>3</v>
      </c>
      <c r="B34" s="40" t="s">
        <v>282</v>
      </c>
      <c r="C34" s="40"/>
      <c r="D34" s="40"/>
      <c r="E34" s="41"/>
      <c r="G34"/>
      <c r="H34"/>
      <c r="I34"/>
      <c r="J34"/>
      <c r="K34"/>
      <c r="L34"/>
      <c r="M34"/>
      <c r="N34"/>
    </row>
    <row r="35" spans="1:14" ht="15.75" thickBot="1" x14ac:dyDescent="0.3">
      <c r="A35" s="43">
        <f>INDEX('Point Grid'!$C$8:$I$28,MATCH($A$1,'Point Grid'!$A$8:$A$28,0),MATCH(A34,'Point Grid'!$C$7:$I$7,0))</f>
        <v>2</v>
      </c>
      <c r="B35" s="40" t="s">
        <v>283</v>
      </c>
      <c r="C35" s="40"/>
      <c r="D35" s="40"/>
      <c r="E35" s="41"/>
      <c r="G35"/>
      <c r="H35"/>
      <c r="I35"/>
      <c r="J35"/>
      <c r="K35"/>
      <c r="L35"/>
      <c r="M35"/>
      <c r="N35"/>
    </row>
    <row r="36" spans="1:14" ht="15.75" thickBot="1" x14ac:dyDescent="0.3">
      <c r="A36" s="4"/>
      <c r="B36" s="57"/>
      <c r="C36" s="57"/>
      <c r="D36" s="57"/>
      <c r="E36" s="58"/>
      <c r="G36"/>
      <c r="H36"/>
      <c r="I36"/>
      <c r="J36"/>
      <c r="K36"/>
      <c r="L36"/>
      <c r="M36"/>
      <c r="N36"/>
    </row>
  </sheetData>
  <sheetProtection formatCells="0" formatColumns="0" formatRows="0"/>
  <sortState xmlns:xlrd2="http://schemas.microsoft.com/office/spreadsheetml/2017/richdata2" ref="G34:G49">
    <sortCondition ref="G34:G49"/>
  </sortState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count="2">
    <dataValidation type="decimal" allowBlank="1" showInputMessage="1" showErrorMessage="1" sqref="A32 A36" xr:uid="{3D6138EB-1F11-482F-91AD-929986C48A70}">
      <formula1>0</formula1>
      <formula2>A31</formula2>
    </dataValidation>
    <dataValidation type="list" allowBlank="1" showInputMessage="1" showErrorMessage="1" sqref="B1" xr:uid="{E30F0E99-54A8-47AE-BF7C-220709EDA985}">
      <formula1>"Finished, Flag for Review, Incomplete"</formula1>
    </dataValidation>
  </dataValidations>
  <hyperlinks>
    <hyperlink ref="E1" location="Navigator!A1" display="Navigator" xr:uid="{6FCEEC6F-9F77-43D4-81A1-1A79217BECF5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1AB0-FD86-41DA-A15C-B457059CF58A}">
  <sheetPr codeName="Sheet11"/>
  <dimension ref="A1:V5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4.42578125" style="3" customWidth="1"/>
    <col min="4" max="4" width="20.42578125" style="3" customWidth="1"/>
    <col min="5" max="8" width="9.7109375" style="3" customWidth="1"/>
    <col min="9" max="9" width="2.28515625" style="3" customWidth="1"/>
    <col min="10" max="10" width="3.7109375" style="28" customWidth="1"/>
    <col min="11" max="11" width="9.140625" style="3"/>
    <col min="12" max="12" width="11.28515625" style="3" bestFit="1" customWidth="1"/>
    <col min="13" max="16384" width="9.140625" style="3"/>
  </cols>
  <sheetData>
    <row r="1" spans="1:22" ht="15.75" x14ac:dyDescent="0.25">
      <c r="A1" s="37">
        <v>9</v>
      </c>
      <c r="B1" s="35" t="s">
        <v>438</v>
      </c>
      <c r="C1" s="38"/>
      <c r="D1" s="38"/>
      <c r="E1" s="38"/>
      <c r="F1" s="38"/>
      <c r="G1" s="38"/>
      <c r="H1" s="218" t="s">
        <v>284</v>
      </c>
      <c r="I1" s="219"/>
      <c r="K1" s="36" t="s">
        <v>38</v>
      </c>
    </row>
    <row r="2" spans="1:22" x14ac:dyDescent="0.25">
      <c r="A2" s="39"/>
      <c r="B2" s="40"/>
      <c r="C2" s="40"/>
      <c r="D2" s="40"/>
      <c r="E2" s="40"/>
      <c r="F2" s="40"/>
      <c r="G2" s="40"/>
      <c r="H2" s="40"/>
      <c r="I2" s="41"/>
      <c r="J2" s="28" t="s">
        <v>63</v>
      </c>
      <c r="K2"/>
      <c r="L2"/>
      <c r="M2"/>
      <c r="N2"/>
      <c r="O2"/>
      <c r="P2"/>
      <c r="Q2"/>
      <c r="R2"/>
      <c r="S2"/>
      <c r="T2"/>
      <c r="U2"/>
      <c r="V2"/>
    </row>
    <row r="3" spans="1:22" x14ac:dyDescent="0.25">
      <c r="A3" s="42" t="s">
        <v>14</v>
      </c>
      <c r="B3" s="40" t="s">
        <v>138</v>
      </c>
      <c r="C3" s="40"/>
      <c r="D3" s="40"/>
      <c r="E3" s="40"/>
      <c r="F3" s="40"/>
      <c r="G3" s="40"/>
      <c r="H3" s="40"/>
      <c r="I3" s="41"/>
      <c r="K3"/>
      <c r="L3"/>
      <c r="M3"/>
      <c r="N3"/>
      <c r="O3"/>
      <c r="P3"/>
      <c r="Q3"/>
      <c r="R3"/>
      <c r="S3"/>
      <c r="T3"/>
      <c r="U3"/>
      <c r="V3"/>
    </row>
    <row r="4" spans="1:22" x14ac:dyDescent="0.25">
      <c r="A4" s="43">
        <f>INDEX('Point Grid'!B:B,MATCH('9'!A1,'Point Grid'!A:A,0))</f>
        <v>4</v>
      </c>
      <c r="B4" s="40" t="s">
        <v>139</v>
      </c>
      <c r="C4" s="40"/>
      <c r="D4" s="40"/>
      <c r="E4" s="40"/>
      <c r="F4" s="40"/>
      <c r="G4" s="40"/>
      <c r="H4" s="40"/>
      <c r="I4" s="41"/>
      <c r="K4"/>
      <c r="L4"/>
      <c r="M4"/>
      <c r="N4"/>
      <c r="O4"/>
      <c r="P4"/>
      <c r="Q4"/>
      <c r="R4"/>
      <c r="S4"/>
      <c r="T4"/>
      <c r="U4"/>
      <c r="V4"/>
    </row>
    <row r="5" spans="1:22" x14ac:dyDescent="0.25">
      <c r="A5" s="39"/>
      <c r="B5" s="40"/>
      <c r="C5" s="40"/>
      <c r="D5" s="40"/>
      <c r="E5" s="40"/>
      <c r="F5" s="40"/>
      <c r="G5" s="40"/>
      <c r="H5" s="40"/>
      <c r="I5" s="41"/>
      <c r="K5"/>
      <c r="L5"/>
      <c r="M5"/>
      <c r="N5"/>
      <c r="O5"/>
      <c r="P5"/>
      <c r="Q5"/>
      <c r="R5"/>
      <c r="S5"/>
      <c r="T5"/>
      <c r="U5"/>
      <c r="V5"/>
    </row>
    <row r="6" spans="1:22" x14ac:dyDescent="0.25">
      <c r="A6" s="39"/>
      <c r="B6" s="65" t="s">
        <v>140</v>
      </c>
      <c r="C6" s="103" t="s">
        <v>141</v>
      </c>
      <c r="D6" s="103" t="s">
        <v>142</v>
      </c>
      <c r="E6" s="67" t="s">
        <v>143</v>
      </c>
      <c r="F6" s="104"/>
      <c r="G6" s="104"/>
      <c r="H6" s="40"/>
      <c r="I6" s="41"/>
      <c r="K6"/>
      <c r="L6"/>
      <c r="M6"/>
      <c r="N6"/>
      <c r="O6"/>
      <c r="P6"/>
      <c r="Q6"/>
      <c r="R6"/>
      <c r="S6"/>
      <c r="T6"/>
      <c r="U6"/>
      <c r="V6"/>
    </row>
    <row r="7" spans="1:22" x14ac:dyDescent="0.25">
      <c r="A7" s="39"/>
      <c r="B7" s="47">
        <v>2016</v>
      </c>
      <c r="C7" s="71">
        <v>1</v>
      </c>
      <c r="D7" s="105">
        <v>25000</v>
      </c>
      <c r="E7" s="98">
        <v>1000</v>
      </c>
      <c r="F7" s="106"/>
      <c r="G7" s="106"/>
      <c r="H7" s="40"/>
      <c r="I7" s="41"/>
      <c r="K7"/>
      <c r="L7"/>
      <c r="M7"/>
      <c r="N7"/>
      <c r="O7"/>
      <c r="P7"/>
      <c r="Q7"/>
      <c r="R7"/>
      <c r="S7"/>
      <c r="T7"/>
      <c r="U7"/>
      <c r="V7"/>
    </row>
    <row r="8" spans="1:22" x14ac:dyDescent="0.25">
      <c r="A8" s="39"/>
      <c r="B8" s="47">
        <v>2017</v>
      </c>
      <c r="C8" s="71">
        <v>2</v>
      </c>
      <c r="D8" s="105">
        <v>8500</v>
      </c>
      <c r="E8" s="98">
        <v>0</v>
      </c>
      <c r="F8" s="106"/>
      <c r="G8" s="106"/>
      <c r="H8" s="40"/>
      <c r="I8" s="41"/>
      <c r="K8"/>
      <c r="L8"/>
      <c r="M8"/>
      <c r="N8"/>
      <c r="O8"/>
      <c r="P8"/>
      <c r="Q8"/>
      <c r="R8"/>
      <c r="S8"/>
      <c r="T8"/>
      <c r="U8"/>
      <c r="V8"/>
    </row>
    <row r="9" spans="1:22" x14ac:dyDescent="0.25">
      <c r="A9" s="39"/>
      <c r="B9" s="47">
        <v>2018</v>
      </c>
      <c r="C9" s="71">
        <v>3</v>
      </c>
      <c r="D9" s="105">
        <v>100000</v>
      </c>
      <c r="E9" s="98">
        <v>55000</v>
      </c>
      <c r="F9" s="106"/>
      <c r="G9" s="106"/>
      <c r="H9" s="40"/>
      <c r="I9" s="41"/>
      <c r="K9"/>
      <c r="L9"/>
      <c r="M9"/>
      <c r="N9"/>
      <c r="O9"/>
      <c r="P9"/>
      <c r="Q9"/>
      <c r="R9"/>
      <c r="S9"/>
      <c r="T9"/>
      <c r="U9"/>
      <c r="V9"/>
    </row>
    <row r="10" spans="1:22" x14ac:dyDescent="0.25">
      <c r="A10" s="39"/>
      <c r="B10" s="47">
        <v>2018</v>
      </c>
      <c r="C10" s="71">
        <v>4</v>
      </c>
      <c r="D10" s="105">
        <v>55000</v>
      </c>
      <c r="E10" s="98">
        <v>5000</v>
      </c>
      <c r="F10" s="106"/>
      <c r="G10" s="106"/>
      <c r="H10" s="40"/>
      <c r="I10" s="41"/>
      <c r="K10"/>
      <c r="L10"/>
      <c r="M10"/>
      <c r="N10"/>
      <c r="O10"/>
      <c r="P10"/>
      <c r="Q10"/>
      <c r="R10"/>
      <c r="S10"/>
      <c r="T10"/>
      <c r="U10"/>
      <c r="V10"/>
    </row>
    <row r="11" spans="1:22" x14ac:dyDescent="0.25">
      <c r="A11" s="39"/>
      <c r="B11" s="47">
        <v>2020</v>
      </c>
      <c r="C11" s="71">
        <v>5</v>
      </c>
      <c r="D11" s="105">
        <v>0</v>
      </c>
      <c r="E11" s="98">
        <v>150000</v>
      </c>
      <c r="F11" s="106"/>
      <c r="G11" s="106"/>
      <c r="H11" s="40"/>
      <c r="I11" s="41"/>
      <c r="K11"/>
      <c r="L11"/>
      <c r="M11"/>
      <c r="N11"/>
      <c r="O11"/>
      <c r="P11"/>
      <c r="Q11"/>
      <c r="R11"/>
      <c r="S11"/>
      <c r="T11"/>
      <c r="U11"/>
      <c r="V11"/>
    </row>
    <row r="12" spans="1:22" x14ac:dyDescent="0.25">
      <c r="A12" s="39"/>
      <c r="B12" s="51">
        <v>2020</v>
      </c>
      <c r="C12" s="73">
        <v>6</v>
      </c>
      <c r="D12" s="107">
        <v>32000</v>
      </c>
      <c r="E12" s="101">
        <v>800</v>
      </c>
      <c r="F12" s="106"/>
      <c r="G12" s="106"/>
      <c r="H12" s="40"/>
      <c r="I12" s="41"/>
      <c r="K12"/>
      <c r="L12"/>
      <c r="M12"/>
      <c r="N12"/>
      <c r="O12"/>
      <c r="P12"/>
      <c r="Q12"/>
      <c r="R12"/>
      <c r="S12"/>
      <c r="T12"/>
      <c r="U12"/>
      <c r="V12"/>
    </row>
    <row r="13" spans="1:22" x14ac:dyDescent="0.25">
      <c r="A13" s="39"/>
      <c r="B13" s="40"/>
      <c r="C13" s="40"/>
      <c r="D13" s="40"/>
      <c r="E13" s="40"/>
      <c r="F13" s="40"/>
      <c r="G13" s="40"/>
      <c r="H13" s="40"/>
      <c r="I13" s="41"/>
      <c r="K13"/>
      <c r="L13"/>
      <c r="M13"/>
      <c r="N13"/>
      <c r="O13"/>
      <c r="P13"/>
      <c r="Q13"/>
      <c r="R13"/>
      <c r="S13"/>
      <c r="T13"/>
      <c r="U13"/>
      <c r="V13"/>
    </row>
    <row r="14" spans="1:22" x14ac:dyDescent="0.25">
      <c r="A14" s="39"/>
      <c r="B14" s="40" t="s">
        <v>144</v>
      </c>
      <c r="C14" s="40"/>
      <c r="D14" s="40"/>
      <c r="E14" s="40"/>
      <c r="F14" s="40"/>
      <c r="G14" s="40"/>
      <c r="H14" s="40"/>
      <c r="I14" s="41"/>
      <c r="K14"/>
      <c r="L14"/>
      <c r="M14"/>
      <c r="N14"/>
      <c r="O14"/>
      <c r="P14"/>
      <c r="Q14"/>
      <c r="R14"/>
      <c r="S14"/>
      <c r="T14"/>
      <c r="U14"/>
      <c r="V14"/>
    </row>
    <row r="15" spans="1:22" x14ac:dyDescent="0.25">
      <c r="A15" s="39"/>
      <c r="B15" s="40" t="s">
        <v>145</v>
      </c>
      <c r="C15" s="40"/>
      <c r="D15" s="40"/>
      <c r="E15" s="40"/>
      <c r="F15" s="40"/>
      <c r="G15" s="40"/>
      <c r="H15" s="40"/>
      <c r="I15" s="41"/>
      <c r="K15"/>
      <c r="L15"/>
      <c r="M15"/>
      <c r="N15"/>
      <c r="O15"/>
      <c r="P15"/>
      <c r="Q15"/>
      <c r="R15"/>
      <c r="S15"/>
      <c r="T15"/>
      <c r="U15"/>
      <c r="V15"/>
    </row>
    <row r="16" spans="1:22" x14ac:dyDescent="0.25">
      <c r="A16" s="39"/>
      <c r="B16" s="40" t="s">
        <v>150</v>
      </c>
      <c r="C16" s="40"/>
      <c r="D16" s="40"/>
      <c r="E16" s="40"/>
      <c r="F16" s="40"/>
      <c r="G16" s="40"/>
      <c r="H16" s="40"/>
      <c r="I16" s="41"/>
      <c r="K16"/>
      <c r="L16"/>
      <c r="M16"/>
      <c r="N16"/>
      <c r="O16"/>
      <c r="P16"/>
      <c r="Q16"/>
      <c r="R16"/>
      <c r="S16"/>
      <c r="T16"/>
      <c r="U16"/>
      <c r="V16"/>
    </row>
    <row r="17" spans="1:22" x14ac:dyDescent="0.25">
      <c r="A17" s="39"/>
      <c r="B17" s="40" t="s">
        <v>146</v>
      </c>
      <c r="C17" s="40"/>
      <c r="D17" s="40"/>
      <c r="E17" s="40"/>
      <c r="F17" s="40"/>
      <c r="G17" s="40"/>
      <c r="H17" s="40"/>
      <c r="I17" s="41"/>
      <c r="K17"/>
      <c r="L17"/>
      <c r="M17"/>
      <c r="N17"/>
      <c r="O17"/>
      <c r="P17"/>
      <c r="Q17"/>
      <c r="R17"/>
      <c r="S17"/>
      <c r="T17"/>
      <c r="U17"/>
      <c r="V17"/>
    </row>
    <row r="18" spans="1:22" x14ac:dyDescent="0.25">
      <c r="A18" s="39"/>
      <c r="B18" s="208">
        <v>100000</v>
      </c>
      <c r="C18" s="108" t="s">
        <v>147</v>
      </c>
      <c r="D18" s="122"/>
      <c r="E18" s="40"/>
      <c r="F18" s="40"/>
      <c r="G18" s="40"/>
      <c r="H18" s="40"/>
      <c r="I18" s="41"/>
      <c r="K18"/>
      <c r="L18"/>
      <c r="M18"/>
      <c r="N18"/>
      <c r="O18"/>
      <c r="P18"/>
      <c r="Q18"/>
      <c r="R18"/>
      <c r="S18"/>
      <c r="T18"/>
      <c r="U18"/>
      <c r="V18"/>
    </row>
    <row r="19" spans="1:22" x14ac:dyDescent="0.25">
      <c r="A19" s="39"/>
      <c r="B19" s="105">
        <v>25000</v>
      </c>
      <c r="C19" s="210" t="s">
        <v>148</v>
      </c>
      <c r="D19" s="123"/>
      <c r="E19" s="40"/>
      <c r="F19" s="40"/>
      <c r="G19" s="40"/>
      <c r="H19" s="40"/>
      <c r="I19" s="41"/>
      <c r="K19"/>
      <c r="L19"/>
      <c r="M19"/>
      <c r="N19"/>
      <c r="O19"/>
      <c r="P19"/>
      <c r="Q19"/>
      <c r="R19"/>
      <c r="S19"/>
      <c r="T19"/>
      <c r="U19"/>
      <c r="V19"/>
    </row>
    <row r="20" spans="1:22" x14ac:dyDescent="0.25">
      <c r="A20" s="39"/>
      <c r="B20" s="120">
        <v>0.68</v>
      </c>
      <c r="C20" s="191" t="s">
        <v>149</v>
      </c>
      <c r="D20" s="124"/>
      <c r="E20" s="40"/>
      <c r="F20" s="40"/>
      <c r="G20" s="40"/>
      <c r="H20" s="40"/>
      <c r="I20" s="41"/>
      <c r="K20"/>
      <c r="L20"/>
      <c r="M20"/>
      <c r="N20"/>
      <c r="O20"/>
      <c r="P20"/>
      <c r="Q20"/>
      <c r="R20"/>
      <c r="S20"/>
      <c r="T20"/>
      <c r="U20"/>
      <c r="V20"/>
    </row>
    <row r="21" spans="1:22" x14ac:dyDescent="0.25">
      <c r="A21" s="39"/>
      <c r="B21" s="102"/>
      <c r="C21" s="40"/>
      <c r="D21" s="40"/>
      <c r="E21" s="40"/>
      <c r="F21" s="40"/>
      <c r="G21" s="40"/>
      <c r="H21" s="40"/>
      <c r="I21" s="41"/>
      <c r="K21"/>
      <c r="L21"/>
      <c r="M21"/>
      <c r="N21"/>
      <c r="O21"/>
      <c r="P21"/>
      <c r="Q21"/>
      <c r="R21"/>
      <c r="S21"/>
      <c r="T21"/>
      <c r="U21"/>
      <c r="V21"/>
    </row>
    <row r="22" spans="1:22" x14ac:dyDescent="0.25">
      <c r="A22" s="55" t="s">
        <v>2</v>
      </c>
      <c r="B22" s="40" t="s">
        <v>152</v>
      </c>
      <c r="C22" s="40"/>
      <c r="D22" s="40"/>
      <c r="E22" s="40"/>
      <c r="F22" s="40"/>
      <c r="G22" s="40"/>
      <c r="H22" s="40"/>
      <c r="I22" s="41"/>
      <c r="K22"/>
      <c r="L22"/>
      <c r="M22"/>
      <c r="N22"/>
      <c r="O22"/>
      <c r="P22"/>
      <c r="Q22"/>
      <c r="R22"/>
      <c r="S22"/>
      <c r="T22"/>
      <c r="U22"/>
      <c r="V22"/>
    </row>
    <row r="23" spans="1:22" ht="15.75" thickBot="1" x14ac:dyDescent="0.3">
      <c r="A23" s="43">
        <f>INDEX('Point Grid'!$C$8:$I$28,MATCH($A$1,'Point Grid'!$A$8:$A$28,0),MATCH(A22,'Point Grid'!$C$7:$I$7,0))</f>
        <v>4</v>
      </c>
      <c r="B23" s="40" t="s">
        <v>153</v>
      </c>
      <c r="C23" s="40"/>
      <c r="D23" s="40"/>
      <c r="E23" s="40"/>
      <c r="F23" s="40"/>
      <c r="G23" s="40"/>
      <c r="H23" s="40"/>
      <c r="I23" s="41"/>
      <c r="K23"/>
      <c r="L23"/>
      <c r="M23"/>
      <c r="N23"/>
      <c r="O23"/>
      <c r="P23"/>
      <c r="Q23"/>
      <c r="R23"/>
      <c r="S23"/>
      <c r="T23"/>
      <c r="U23"/>
      <c r="V23"/>
    </row>
    <row r="24" spans="1:22" ht="15.75" thickBot="1" x14ac:dyDescent="0.3">
      <c r="A24" s="4"/>
      <c r="B24" s="40"/>
      <c r="C24" s="40"/>
      <c r="D24" s="40"/>
      <c r="E24" s="40"/>
      <c r="F24" s="40"/>
      <c r="G24" s="40"/>
      <c r="H24" s="40"/>
      <c r="I24" s="41"/>
      <c r="K24"/>
      <c r="L24"/>
      <c r="M24"/>
      <c r="N24"/>
      <c r="O24"/>
      <c r="P24"/>
      <c r="Q24"/>
      <c r="R24"/>
      <c r="S24"/>
      <c r="T24"/>
      <c r="U24"/>
      <c r="V24"/>
    </row>
    <row r="25" spans="1:22" x14ac:dyDescent="0.25">
      <c r="A25" s="39"/>
      <c r="B25" s="40" t="s">
        <v>151</v>
      </c>
      <c r="C25" s="40"/>
      <c r="D25" s="40"/>
      <c r="E25" s="40"/>
      <c r="F25" s="40"/>
      <c r="G25" s="40"/>
      <c r="H25" s="40"/>
      <c r="I25" s="41"/>
      <c r="K25"/>
      <c r="L25"/>
      <c r="M25"/>
      <c r="N25"/>
      <c r="O25"/>
      <c r="P25"/>
      <c r="Q25"/>
      <c r="R25"/>
      <c r="S25"/>
      <c r="T25"/>
      <c r="U25"/>
      <c r="V25"/>
    </row>
    <row r="26" spans="1:22" x14ac:dyDescent="0.25">
      <c r="A26" s="39"/>
      <c r="B26" s="108"/>
      <c r="C26" s="69" t="s">
        <v>164</v>
      </c>
      <c r="D26" s="109" t="s">
        <v>162</v>
      </c>
      <c r="E26" s="109"/>
      <c r="F26" s="109"/>
      <c r="G26" s="109"/>
      <c r="H26" s="93"/>
      <c r="I26" s="146"/>
      <c r="K26"/>
      <c r="L26"/>
      <c r="M26"/>
      <c r="N26"/>
      <c r="O26"/>
      <c r="P26"/>
      <c r="Q26"/>
      <c r="R26"/>
      <c r="S26"/>
      <c r="T26"/>
      <c r="U26"/>
      <c r="V26"/>
    </row>
    <row r="27" spans="1:22" x14ac:dyDescent="0.25">
      <c r="A27" s="39"/>
      <c r="B27" s="51" t="s">
        <v>156</v>
      </c>
      <c r="C27" s="51" t="s">
        <v>165</v>
      </c>
      <c r="D27" s="94" t="s">
        <v>157</v>
      </c>
      <c r="E27" s="94" t="s">
        <v>158</v>
      </c>
      <c r="F27" s="94" t="s">
        <v>159</v>
      </c>
      <c r="G27" s="94" t="s">
        <v>160</v>
      </c>
      <c r="H27" s="94" t="s">
        <v>161</v>
      </c>
      <c r="I27" s="146"/>
      <c r="K27"/>
      <c r="L27"/>
      <c r="M27"/>
      <c r="N27"/>
      <c r="O27"/>
      <c r="P27"/>
      <c r="Q27"/>
      <c r="R27"/>
      <c r="S27"/>
      <c r="T27"/>
      <c r="U27"/>
      <c r="V27"/>
    </row>
    <row r="28" spans="1:22" x14ac:dyDescent="0.25">
      <c r="A28" s="39"/>
      <c r="B28" s="68" t="s">
        <v>154</v>
      </c>
      <c r="C28" s="110">
        <v>1</v>
      </c>
      <c r="D28" s="110">
        <v>1.05</v>
      </c>
      <c r="E28" s="110">
        <v>1.1399999999999999</v>
      </c>
      <c r="F28" s="110">
        <v>1.2</v>
      </c>
      <c r="G28" s="110">
        <v>1.32</v>
      </c>
      <c r="H28" s="110">
        <v>1.62</v>
      </c>
      <c r="I28" s="146"/>
      <c r="K28"/>
      <c r="L28"/>
      <c r="M28"/>
      <c r="N28"/>
      <c r="O28"/>
      <c r="P28"/>
      <c r="Q28"/>
      <c r="R28"/>
      <c r="S28"/>
      <c r="T28"/>
      <c r="U28"/>
      <c r="V28"/>
    </row>
    <row r="29" spans="1:22" x14ac:dyDescent="0.25">
      <c r="A29" s="39"/>
      <c r="B29" s="51" t="s">
        <v>155</v>
      </c>
      <c r="C29" s="111">
        <v>1</v>
      </c>
      <c r="D29" s="111">
        <v>1.24</v>
      </c>
      <c r="E29" s="111">
        <v>1.51</v>
      </c>
      <c r="F29" s="111">
        <v>1.59</v>
      </c>
      <c r="G29" s="111">
        <v>2.0299999999999998</v>
      </c>
      <c r="H29" s="111">
        <v>2.39</v>
      </c>
      <c r="I29" s="146"/>
      <c r="K29"/>
      <c r="L29"/>
      <c r="M29"/>
      <c r="N29"/>
      <c r="O29"/>
      <c r="P29"/>
      <c r="Q29"/>
      <c r="R29"/>
      <c r="S29"/>
      <c r="T29"/>
      <c r="U29"/>
      <c r="V29"/>
    </row>
    <row r="30" spans="1:22" x14ac:dyDescent="0.25">
      <c r="A30" s="39"/>
      <c r="B30" s="112" t="s">
        <v>163</v>
      </c>
      <c r="C30" s="40"/>
      <c r="D30" s="40"/>
      <c r="E30" s="40"/>
      <c r="F30" s="40"/>
      <c r="G30" s="40"/>
      <c r="H30" s="40"/>
      <c r="I30" s="41"/>
      <c r="K30"/>
      <c r="L30"/>
      <c r="M30"/>
      <c r="N30"/>
      <c r="O30"/>
      <c r="P30"/>
      <c r="Q30"/>
      <c r="R30"/>
      <c r="S30"/>
      <c r="T30"/>
      <c r="U30"/>
      <c r="V30"/>
    </row>
    <row r="31" spans="1:22" x14ac:dyDescent="0.25">
      <c r="A31" s="39"/>
      <c r="B31" s="40"/>
      <c r="C31" s="40"/>
      <c r="D31" s="40"/>
      <c r="E31" s="40"/>
      <c r="F31" s="40"/>
      <c r="G31" s="40"/>
      <c r="H31" s="40"/>
      <c r="I31" s="41"/>
      <c r="K31"/>
      <c r="L31"/>
      <c r="M31"/>
      <c r="N31"/>
      <c r="O31"/>
      <c r="P31"/>
      <c r="Q31"/>
      <c r="R31"/>
      <c r="S31"/>
      <c r="T31"/>
      <c r="U31"/>
      <c r="V31"/>
    </row>
    <row r="32" spans="1:22" x14ac:dyDescent="0.25">
      <c r="A32" s="39"/>
      <c r="B32" s="108"/>
      <c r="C32" s="69" t="s">
        <v>164</v>
      </c>
      <c r="D32" s="109" t="s">
        <v>162</v>
      </c>
      <c r="E32" s="109"/>
      <c r="F32" s="109"/>
      <c r="G32" s="109"/>
      <c r="H32" s="93"/>
      <c r="I32" s="146"/>
      <c r="K32"/>
      <c r="L32"/>
      <c r="M32"/>
      <c r="N32"/>
      <c r="O32"/>
      <c r="P32"/>
      <c r="Q32"/>
      <c r="R32"/>
      <c r="S32"/>
      <c r="T32"/>
      <c r="U32"/>
      <c r="V32"/>
    </row>
    <row r="33" spans="1:22" x14ac:dyDescent="0.25">
      <c r="A33" s="39"/>
      <c r="B33" s="51" t="s">
        <v>156</v>
      </c>
      <c r="C33" s="51" t="s">
        <v>165</v>
      </c>
      <c r="D33" s="94" t="s">
        <v>157</v>
      </c>
      <c r="E33" s="94" t="s">
        <v>158</v>
      </c>
      <c r="F33" s="94" t="s">
        <v>159</v>
      </c>
      <c r="G33" s="94" t="s">
        <v>160</v>
      </c>
      <c r="H33" s="94" t="s">
        <v>161</v>
      </c>
      <c r="I33" s="146"/>
      <c r="K33"/>
      <c r="L33"/>
      <c r="M33"/>
      <c r="N33"/>
      <c r="O33"/>
      <c r="P33"/>
      <c r="Q33"/>
      <c r="R33"/>
      <c r="S33"/>
      <c r="T33"/>
      <c r="U33"/>
      <c r="V33"/>
    </row>
    <row r="34" spans="1:22" x14ac:dyDescent="0.25">
      <c r="A34" s="39"/>
      <c r="B34" s="68" t="s">
        <v>154</v>
      </c>
      <c r="C34" s="110">
        <v>1</v>
      </c>
      <c r="D34" s="110">
        <v>0.94</v>
      </c>
      <c r="E34" s="110">
        <v>0.84</v>
      </c>
      <c r="F34" s="110">
        <v>0.78</v>
      </c>
      <c r="G34" s="110">
        <v>0.67</v>
      </c>
      <c r="H34" s="110">
        <v>0.47</v>
      </c>
      <c r="I34" s="146"/>
      <c r="K34"/>
      <c r="L34"/>
      <c r="M34"/>
      <c r="N34"/>
      <c r="O34"/>
      <c r="P34"/>
      <c r="Q34"/>
      <c r="R34"/>
      <c r="S34"/>
      <c r="T34"/>
      <c r="U34"/>
      <c r="V34"/>
    </row>
    <row r="35" spans="1:22" x14ac:dyDescent="0.25">
      <c r="A35" s="39"/>
      <c r="B35" s="51" t="s">
        <v>155</v>
      </c>
      <c r="C35" s="111">
        <v>1</v>
      </c>
      <c r="D35" s="111">
        <v>0.72</v>
      </c>
      <c r="E35" s="111">
        <v>0.49</v>
      </c>
      <c r="F35" s="111">
        <v>0.43</v>
      </c>
      <c r="G35" s="111">
        <v>0.35</v>
      </c>
      <c r="H35" s="111">
        <v>0.22</v>
      </c>
      <c r="I35" s="146"/>
      <c r="K35"/>
      <c r="L35"/>
      <c r="M35"/>
      <c r="N35"/>
      <c r="O35"/>
      <c r="P35"/>
      <c r="Q35"/>
      <c r="R35"/>
      <c r="S35"/>
      <c r="T35"/>
      <c r="U35"/>
      <c r="V35"/>
    </row>
    <row r="36" spans="1:22" x14ac:dyDescent="0.25">
      <c r="A36" s="39"/>
      <c r="B36" s="112" t="s">
        <v>166</v>
      </c>
      <c r="C36" s="40"/>
      <c r="D36" s="40"/>
      <c r="E36" s="40"/>
      <c r="F36" s="40"/>
      <c r="G36" s="40"/>
      <c r="H36" s="40"/>
      <c r="I36" s="41"/>
      <c r="K36"/>
      <c r="L36"/>
      <c r="M36"/>
      <c r="N36"/>
      <c r="O36"/>
      <c r="P36"/>
      <c r="Q36"/>
      <c r="R36"/>
      <c r="S36"/>
      <c r="T36"/>
      <c r="U36"/>
      <c r="V36"/>
    </row>
    <row r="37" spans="1:22" x14ac:dyDescent="0.25">
      <c r="A37" s="39"/>
      <c r="B37" s="40"/>
      <c r="C37" s="40"/>
      <c r="D37" s="40"/>
      <c r="E37" s="40"/>
      <c r="F37" s="40"/>
      <c r="G37" s="40"/>
      <c r="H37" s="40"/>
      <c r="I37" s="41"/>
      <c r="K37"/>
      <c r="L37"/>
      <c r="M37"/>
      <c r="N37"/>
      <c r="O37"/>
      <c r="P37"/>
      <c r="Q37"/>
      <c r="R37"/>
      <c r="S37"/>
      <c r="T37"/>
      <c r="U37"/>
      <c r="V37"/>
    </row>
    <row r="38" spans="1:22" x14ac:dyDescent="0.25">
      <c r="A38" s="39"/>
      <c r="B38" s="69" t="s">
        <v>167</v>
      </c>
      <c r="C38" s="69"/>
      <c r="D38" s="113" t="s">
        <v>169</v>
      </c>
      <c r="E38" s="114"/>
      <c r="F38" s="40"/>
      <c r="G38" s="40"/>
      <c r="H38" s="40"/>
      <c r="I38" s="41"/>
      <c r="K38"/>
      <c r="L38"/>
      <c r="M38"/>
      <c r="N38"/>
      <c r="O38"/>
      <c r="P38"/>
      <c r="Q38"/>
      <c r="R38"/>
      <c r="S38"/>
      <c r="T38"/>
      <c r="U38"/>
      <c r="V38"/>
    </row>
    <row r="39" spans="1:22" x14ac:dyDescent="0.25">
      <c r="A39" s="39"/>
      <c r="B39" s="73" t="s">
        <v>168</v>
      </c>
      <c r="C39" s="73" t="s">
        <v>156</v>
      </c>
      <c r="D39" s="69" t="s">
        <v>170</v>
      </c>
      <c r="E39" s="69" t="s">
        <v>171</v>
      </c>
      <c r="F39" s="40"/>
      <c r="G39" s="40"/>
      <c r="H39" s="40"/>
      <c r="I39" s="41"/>
      <c r="K39"/>
      <c r="L39"/>
      <c r="M39"/>
      <c r="N39"/>
      <c r="O39"/>
      <c r="P39"/>
      <c r="Q39"/>
      <c r="R39"/>
      <c r="S39"/>
      <c r="T39"/>
      <c r="U39"/>
      <c r="V39"/>
    </row>
    <row r="40" spans="1:22" x14ac:dyDescent="0.25">
      <c r="A40" s="39"/>
      <c r="B40" s="69" t="s">
        <v>172</v>
      </c>
      <c r="C40" s="68" t="s">
        <v>154</v>
      </c>
      <c r="D40" s="69">
        <v>0.91600000000000004</v>
      </c>
      <c r="E40" s="69">
        <v>0.94899999999999995</v>
      </c>
      <c r="F40" s="40"/>
      <c r="G40" s="40"/>
      <c r="H40" s="40"/>
      <c r="I40" s="41"/>
      <c r="K40"/>
      <c r="L40"/>
      <c r="M40"/>
      <c r="N40"/>
      <c r="O40"/>
      <c r="P40"/>
      <c r="Q40"/>
      <c r="R40"/>
      <c r="S40"/>
      <c r="T40"/>
      <c r="U40"/>
      <c r="V40"/>
    </row>
    <row r="41" spans="1:22" x14ac:dyDescent="0.25">
      <c r="A41" s="39"/>
      <c r="B41" s="73"/>
      <c r="C41" s="51" t="s">
        <v>155</v>
      </c>
      <c r="D41" s="73">
        <v>0.88200000000000001</v>
      </c>
      <c r="E41" s="73">
        <v>0.91400000000000003</v>
      </c>
      <c r="F41" s="40"/>
      <c r="G41" s="40"/>
      <c r="H41" s="40"/>
      <c r="I41" s="41"/>
      <c r="K41"/>
      <c r="L41"/>
      <c r="M41"/>
      <c r="N41"/>
      <c r="O41"/>
      <c r="P41"/>
      <c r="Q41"/>
      <c r="R41"/>
      <c r="S41"/>
      <c r="T41"/>
      <c r="U41"/>
      <c r="V41"/>
    </row>
    <row r="42" spans="1:22" x14ac:dyDescent="0.25">
      <c r="A42" s="39"/>
      <c r="B42" s="69" t="s">
        <v>173</v>
      </c>
      <c r="C42" s="68" t="s">
        <v>154</v>
      </c>
      <c r="D42" s="71">
        <v>0.876</v>
      </c>
      <c r="E42" s="71">
        <v>0.91900000000000004</v>
      </c>
      <c r="F42" s="40"/>
      <c r="G42" s="40"/>
      <c r="H42" s="40"/>
      <c r="I42" s="41"/>
      <c r="K42"/>
      <c r="L42"/>
      <c r="M42"/>
      <c r="N42"/>
      <c r="O42"/>
      <c r="P42"/>
      <c r="Q42"/>
      <c r="R42"/>
      <c r="S42"/>
      <c r="T42"/>
      <c r="U42"/>
      <c r="V42"/>
    </row>
    <row r="43" spans="1:22" x14ac:dyDescent="0.25">
      <c r="A43" s="39"/>
      <c r="B43" s="73"/>
      <c r="C43" s="51" t="s">
        <v>155</v>
      </c>
      <c r="D43" s="71">
        <v>0.82799999999999996</v>
      </c>
      <c r="E43" s="71">
        <v>0.86899999999999999</v>
      </c>
      <c r="F43" s="40"/>
      <c r="G43" s="40"/>
      <c r="H43" s="40"/>
      <c r="I43" s="41"/>
      <c r="K43"/>
      <c r="L43"/>
      <c r="M43"/>
      <c r="N43"/>
      <c r="O43"/>
      <c r="P43"/>
      <c r="Q43"/>
      <c r="R43"/>
      <c r="S43"/>
      <c r="T43"/>
      <c r="U43"/>
      <c r="V43"/>
    </row>
    <row r="44" spans="1:22" x14ac:dyDescent="0.25">
      <c r="A44" s="39"/>
      <c r="B44" s="69" t="s">
        <v>174</v>
      </c>
      <c r="C44" s="68" t="s">
        <v>154</v>
      </c>
      <c r="D44" s="69">
        <v>0.83899999999999997</v>
      </c>
      <c r="E44" s="69">
        <v>0.88700000000000001</v>
      </c>
      <c r="F44" s="40"/>
      <c r="G44" s="40"/>
      <c r="H44" s="40"/>
      <c r="I44" s="41"/>
      <c r="K44"/>
      <c r="L44"/>
      <c r="M44"/>
      <c r="N44"/>
      <c r="O44"/>
      <c r="P44"/>
      <c r="Q44"/>
      <c r="R44"/>
      <c r="S44"/>
      <c r="T44"/>
      <c r="U44"/>
      <c r="V44"/>
    </row>
    <row r="45" spans="1:22" x14ac:dyDescent="0.25">
      <c r="A45" s="39"/>
      <c r="B45" s="73"/>
      <c r="C45" s="51" t="s">
        <v>155</v>
      </c>
      <c r="D45" s="73">
        <v>0.77700000000000002</v>
      </c>
      <c r="E45" s="73">
        <v>0.82099999999999995</v>
      </c>
      <c r="F45" s="40"/>
      <c r="G45" s="40"/>
      <c r="H45" s="40"/>
      <c r="I45" s="41"/>
      <c r="K45"/>
      <c r="L45"/>
      <c r="M45"/>
      <c r="N45"/>
      <c r="O45"/>
      <c r="P45"/>
      <c r="Q45"/>
      <c r="R45"/>
      <c r="S45"/>
      <c r="T45"/>
      <c r="U45"/>
      <c r="V45"/>
    </row>
    <row r="46" spans="1:22" x14ac:dyDescent="0.25">
      <c r="A46" s="39"/>
      <c r="B46" s="115" t="s">
        <v>175</v>
      </c>
      <c r="C46" s="48"/>
      <c r="D46" s="48"/>
      <c r="E46" s="48"/>
      <c r="F46" s="40"/>
      <c r="G46" s="40"/>
      <c r="H46" s="40"/>
      <c r="I46" s="41"/>
      <c r="K46"/>
      <c r="L46"/>
      <c r="M46"/>
      <c r="N46"/>
      <c r="O46"/>
      <c r="P46"/>
      <c r="Q46"/>
      <c r="R46"/>
      <c r="S46"/>
      <c r="T46"/>
      <c r="U46"/>
      <c r="V46"/>
    </row>
    <row r="47" spans="1:22" x14ac:dyDescent="0.25">
      <c r="A47" s="39"/>
      <c r="B47" s="48"/>
      <c r="C47" s="48"/>
      <c r="D47" s="48"/>
      <c r="E47" s="48"/>
      <c r="F47" s="40"/>
      <c r="G47" s="40"/>
      <c r="H47" s="40"/>
      <c r="I47" s="41"/>
      <c r="K47"/>
      <c r="L47"/>
      <c r="M47"/>
      <c r="N47"/>
      <c r="O47"/>
      <c r="P47"/>
      <c r="Q47"/>
      <c r="R47"/>
      <c r="S47"/>
      <c r="T47"/>
      <c r="U47"/>
      <c r="V47"/>
    </row>
    <row r="48" spans="1:22" x14ac:dyDescent="0.25">
      <c r="A48" s="39"/>
      <c r="B48" s="116" t="s">
        <v>176</v>
      </c>
      <c r="C48" s="94" t="s">
        <v>177</v>
      </c>
      <c r="D48" s="94" t="s">
        <v>178</v>
      </c>
      <c r="E48" s="94" t="s">
        <v>179</v>
      </c>
      <c r="F48" s="40"/>
      <c r="G48" s="40"/>
      <c r="H48" s="40"/>
      <c r="I48" s="41"/>
      <c r="K48"/>
      <c r="L48"/>
      <c r="M48"/>
      <c r="N48"/>
      <c r="O48"/>
      <c r="P48"/>
      <c r="Q48"/>
      <c r="R48"/>
      <c r="S48"/>
      <c r="T48"/>
      <c r="U48"/>
      <c r="V48"/>
    </row>
    <row r="49" spans="1:22" x14ac:dyDescent="0.25">
      <c r="A49" s="39"/>
      <c r="B49" s="108" t="s">
        <v>184</v>
      </c>
      <c r="C49" s="71">
        <v>0.36</v>
      </c>
      <c r="D49" s="71">
        <v>0.91100000000000003</v>
      </c>
      <c r="E49" s="88">
        <v>147550</v>
      </c>
      <c r="F49" s="40"/>
      <c r="G49" s="40"/>
      <c r="H49" s="40"/>
      <c r="I49" s="41"/>
      <c r="K49"/>
      <c r="L49"/>
      <c r="M49"/>
      <c r="N49"/>
      <c r="O49"/>
      <c r="P49"/>
      <c r="Q49"/>
      <c r="R49"/>
      <c r="S49"/>
      <c r="T49"/>
      <c r="U49"/>
      <c r="V49"/>
    </row>
    <row r="50" spans="1:22" x14ac:dyDescent="0.25">
      <c r="A50" s="39"/>
      <c r="B50" s="47" t="s">
        <v>180</v>
      </c>
      <c r="C50" s="71">
        <v>0.37</v>
      </c>
      <c r="D50" s="71">
        <v>0.91400000000000003</v>
      </c>
      <c r="E50" s="88">
        <v>150450</v>
      </c>
      <c r="F50" s="40"/>
      <c r="G50" s="40"/>
      <c r="H50" s="40"/>
      <c r="I50" s="41"/>
      <c r="K50"/>
      <c r="L50"/>
      <c r="M50"/>
      <c r="N50"/>
      <c r="O50"/>
      <c r="P50"/>
      <c r="Q50"/>
      <c r="R50"/>
      <c r="S50"/>
      <c r="T50"/>
      <c r="U50"/>
      <c r="V50"/>
    </row>
    <row r="51" spans="1:22" x14ac:dyDescent="0.25">
      <c r="A51" s="39"/>
      <c r="B51" s="47" t="s">
        <v>181</v>
      </c>
      <c r="C51" s="71">
        <v>0.38</v>
      </c>
      <c r="D51" s="71">
        <v>0.91700000000000004</v>
      </c>
      <c r="E51" s="88">
        <v>153400</v>
      </c>
      <c r="F51" s="40"/>
      <c r="G51" s="40"/>
      <c r="H51" s="40"/>
      <c r="I51" s="41"/>
      <c r="K51"/>
      <c r="L51"/>
      <c r="M51"/>
      <c r="N51"/>
      <c r="O51"/>
      <c r="P51"/>
      <c r="Q51"/>
      <c r="R51"/>
      <c r="S51"/>
      <c r="T51"/>
      <c r="U51"/>
      <c r="V51"/>
    </row>
    <row r="52" spans="1:22" x14ac:dyDescent="0.25">
      <c r="A52" s="39"/>
      <c r="B52" s="47" t="s">
        <v>182</v>
      </c>
      <c r="C52" s="71">
        <v>0.39</v>
      </c>
      <c r="D52" s="89">
        <v>0.92</v>
      </c>
      <c r="E52" s="88">
        <v>156450</v>
      </c>
      <c r="F52" s="40"/>
      <c r="G52" s="40"/>
      <c r="H52" s="40"/>
      <c r="I52" s="41"/>
      <c r="K52"/>
      <c r="L52"/>
      <c r="M52"/>
      <c r="N52"/>
      <c r="O52"/>
      <c r="P52"/>
      <c r="Q52"/>
      <c r="R52"/>
      <c r="S52"/>
      <c r="T52"/>
      <c r="U52"/>
      <c r="V52"/>
    </row>
    <row r="53" spans="1:22" x14ac:dyDescent="0.25">
      <c r="A53" s="39"/>
      <c r="B53" s="51" t="s">
        <v>183</v>
      </c>
      <c r="C53" s="111">
        <v>0.4</v>
      </c>
      <c r="D53" s="73">
        <v>0.92300000000000004</v>
      </c>
      <c r="E53" s="90">
        <v>159600</v>
      </c>
      <c r="F53" s="40"/>
      <c r="G53" s="40"/>
      <c r="H53" s="40"/>
      <c r="I53" s="41"/>
      <c r="K53"/>
      <c r="L53"/>
      <c r="M53"/>
      <c r="N53"/>
      <c r="O53"/>
      <c r="P53"/>
      <c r="Q53"/>
      <c r="R53"/>
      <c r="S53"/>
      <c r="T53"/>
      <c r="U53"/>
      <c r="V53"/>
    </row>
    <row r="54" spans="1:22" ht="15.75" thickBot="1" x14ac:dyDescent="0.3">
      <c r="A54" s="63"/>
      <c r="B54" s="117" t="s">
        <v>185</v>
      </c>
      <c r="C54" s="57"/>
      <c r="D54" s="57"/>
      <c r="E54" s="57"/>
      <c r="F54" s="57"/>
      <c r="G54" s="57"/>
      <c r="H54" s="57"/>
      <c r="I54" s="58"/>
    </row>
  </sheetData>
  <sheetProtection formatCells="0" formatColumns="0" formatRows="0"/>
  <mergeCells count="1">
    <mergeCell ref="H1:I1"/>
  </mergeCells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count="2">
    <dataValidation type="list" allowBlank="1" showInputMessage="1" showErrorMessage="1" sqref="B1" xr:uid="{F50A7077-1A09-4AD9-939E-AAE5D6C84BCE}">
      <formula1>"Finished, Flag for Review, Incomplete"</formula1>
    </dataValidation>
    <dataValidation type="decimal" allowBlank="1" showInputMessage="1" showErrorMessage="1" sqref="A24" xr:uid="{0CF7D773-6A07-4ED4-A837-E189BA911836}">
      <formula1>0</formula1>
      <formula2>A23</formula2>
    </dataValidation>
  </dataValidations>
  <hyperlinks>
    <hyperlink ref="H1" location="Navigator!A1" display="Navigator" xr:uid="{68DFC005-F91A-4120-B1D3-9DEF6C1B61EA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F744-9DAC-4963-AC89-314235426E2E}">
  <sheetPr codeName="Sheet12"/>
  <dimension ref="A1:L2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6.7109375" style="3" bestFit="1" customWidth="1"/>
    <col min="4" max="4" width="19.5703125" style="3" customWidth="1"/>
    <col min="5" max="5" width="9.140625" style="3"/>
    <col min="6" max="6" width="9.28515625" style="3" customWidth="1"/>
    <col min="7" max="7" width="3.7109375" style="28" customWidth="1"/>
    <col min="8" max="16384" width="9.140625" style="3"/>
  </cols>
  <sheetData>
    <row r="1" spans="1:12" ht="15.75" x14ac:dyDescent="0.25">
      <c r="A1" s="37">
        <v>10</v>
      </c>
      <c r="B1" s="35" t="s">
        <v>438</v>
      </c>
      <c r="C1" s="38"/>
      <c r="D1" s="38"/>
      <c r="E1" s="38"/>
      <c r="F1" s="34" t="s">
        <v>284</v>
      </c>
      <c r="H1" s="36" t="s">
        <v>38</v>
      </c>
    </row>
    <row r="2" spans="1:12" x14ac:dyDescent="0.25">
      <c r="A2" s="39"/>
      <c r="B2" s="40"/>
      <c r="C2" s="40"/>
      <c r="D2" s="40"/>
      <c r="E2" s="40"/>
      <c r="F2" s="41"/>
      <c r="G2" s="28" t="s">
        <v>63</v>
      </c>
      <c r="H2"/>
      <c r="I2"/>
      <c r="J2"/>
      <c r="K2"/>
      <c r="L2"/>
    </row>
    <row r="3" spans="1:12" x14ac:dyDescent="0.25">
      <c r="A3" s="42" t="s">
        <v>14</v>
      </c>
      <c r="B3" s="40" t="s">
        <v>187</v>
      </c>
      <c r="C3" s="40"/>
      <c r="D3" s="40"/>
      <c r="E3" s="40"/>
      <c r="F3" s="41"/>
      <c r="H3"/>
      <c r="I3"/>
      <c r="J3"/>
      <c r="K3"/>
      <c r="L3"/>
    </row>
    <row r="4" spans="1:12" x14ac:dyDescent="0.25">
      <c r="A4" s="43">
        <f>INDEX('Point Grid'!B:B,MATCH('10'!A1,'Point Grid'!A:A,0))</f>
        <v>1.75</v>
      </c>
      <c r="B4" s="40"/>
      <c r="C4" s="40"/>
      <c r="D4" s="40"/>
      <c r="E4" s="40"/>
      <c r="F4" s="41"/>
      <c r="H4"/>
      <c r="I4"/>
      <c r="J4"/>
      <c r="K4"/>
      <c r="L4"/>
    </row>
    <row r="5" spans="1:12" x14ac:dyDescent="0.25">
      <c r="A5" s="39"/>
      <c r="B5" s="40"/>
      <c r="C5" s="40"/>
      <c r="D5" s="40"/>
      <c r="E5" s="40"/>
      <c r="F5" s="41"/>
      <c r="H5"/>
      <c r="I5"/>
      <c r="J5"/>
      <c r="K5"/>
      <c r="L5"/>
    </row>
    <row r="6" spans="1:12" x14ac:dyDescent="0.25">
      <c r="A6" s="55" t="s">
        <v>2</v>
      </c>
      <c r="B6" s="40" t="s">
        <v>188</v>
      </c>
      <c r="C6" s="40"/>
      <c r="D6" s="40"/>
      <c r="E6" s="40"/>
      <c r="F6" s="41"/>
      <c r="H6"/>
      <c r="I6"/>
      <c r="J6"/>
      <c r="K6"/>
      <c r="L6"/>
    </row>
    <row r="7" spans="1:12" ht="15.75" thickBot="1" x14ac:dyDescent="0.3">
      <c r="A7" s="43">
        <f>INDEX('Point Grid'!$C$8:$I$28,MATCH($A$1,'Point Grid'!$A$8:$A$28,0),MATCH(A6,'Point Grid'!$C$7:$I$7,0))</f>
        <v>0.5</v>
      </c>
      <c r="B7" s="40" t="s">
        <v>189</v>
      </c>
      <c r="C7" s="40"/>
      <c r="D7" s="40"/>
      <c r="E7" s="40"/>
      <c r="F7" s="41"/>
      <c r="H7"/>
      <c r="I7"/>
      <c r="J7"/>
      <c r="K7"/>
      <c r="L7"/>
    </row>
    <row r="8" spans="1:12" ht="15.75" thickBot="1" x14ac:dyDescent="0.3">
      <c r="A8" s="4"/>
      <c r="B8" s="40"/>
      <c r="C8" s="40"/>
      <c r="D8" s="40"/>
      <c r="E8" s="40"/>
      <c r="F8" s="41"/>
      <c r="H8"/>
      <c r="I8"/>
      <c r="J8"/>
      <c r="K8"/>
      <c r="L8"/>
    </row>
    <row r="9" spans="1:12" x14ac:dyDescent="0.25">
      <c r="A9" s="39"/>
      <c r="B9" s="40"/>
      <c r="C9" s="40"/>
      <c r="D9" s="40"/>
      <c r="E9" s="40"/>
      <c r="F9" s="41"/>
      <c r="H9"/>
      <c r="I9"/>
      <c r="J9"/>
      <c r="K9"/>
      <c r="L9"/>
    </row>
    <row r="10" spans="1:12" x14ac:dyDescent="0.25">
      <c r="A10" s="55" t="s">
        <v>3</v>
      </c>
      <c r="B10" s="40" t="s">
        <v>190</v>
      </c>
      <c r="C10" s="40"/>
      <c r="D10" s="40"/>
      <c r="E10" s="40"/>
      <c r="F10" s="41"/>
      <c r="H10"/>
      <c r="I10"/>
      <c r="J10"/>
      <c r="K10"/>
      <c r="L10"/>
    </row>
    <row r="11" spans="1:12" ht="15.75" thickBot="1" x14ac:dyDescent="0.3">
      <c r="A11" s="43">
        <f>INDEX('Point Grid'!$C$8:$I$28,MATCH($A$1,'Point Grid'!$A$8:$A$28,0),MATCH(A10,'Point Grid'!$C$7:$I$7,0))</f>
        <v>0.25</v>
      </c>
      <c r="B11" s="40"/>
      <c r="C11" s="40"/>
      <c r="D11" s="40"/>
      <c r="E11" s="40"/>
      <c r="F11" s="41"/>
      <c r="H11"/>
      <c r="I11"/>
      <c r="J11"/>
      <c r="K11"/>
      <c r="L11"/>
    </row>
    <row r="12" spans="1:12" ht="15.75" thickBot="1" x14ac:dyDescent="0.3">
      <c r="A12" s="4"/>
      <c r="B12" s="40"/>
      <c r="C12" s="40"/>
      <c r="D12" s="40"/>
      <c r="E12" s="40"/>
      <c r="F12" s="41"/>
      <c r="H12"/>
      <c r="I12"/>
      <c r="J12"/>
      <c r="K12"/>
      <c r="L12"/>
    </row>
    <row r="13" spans="1:12" x14ac:dyDescent="0.25">
      <c r="A13" s="39"/>
      <c r="B13" s="40"/>
      <c r="C13" s="40"/>
      <c r="D13" s="40"/>
      <c r="E13" s="40"/>
      <c r="F13" s="41"/>
      <c r="H13"/>
      <c r="I13"/>
      <c r="J13"/>
      <c r="K13"/>
      <c r="L13"/>
    </row>
    <row r="14" spans="1:12" x14ac:dyDescent="0.25">
      <c r="A14" s="55" t="s">
        <v>4</v>
      </c>
      <c r="B14" s="40" t="s">
        <v>191</v>
      </c>
      <c r="C14" s="40"/>
      <c r="D14" s="40"/>
      <c r="E14" s="40"/>
      <c r="F14" s="41"/>
      <c r="H14"/>
      <c r="I14"/>
      <c r="J14"/>
      <c r="K14"/>
      <c r="L14"/>
    </row>
    <row r="15" spans="1:12" ht="15.75" thickBot="1" x14ac:dyDescent="0.3">
      <c r="A15" s="43">
        <f>INDEX('Point Grid'!$C$8:$I$28,MATCH($A$1,'Point Grid'!$A$8:$A$28,0),MATCH(A14,'Point Grid'!$C$7:$I$7,0))</f>
        <v>0.25</v>
      </c>
      <c r="B15" s="40"/>
      <c r="C15" s="40"/>
      <c r="D15" s="40"/>
      <c r="E15" s="40"/>
      <c r="F15" s="41"/>
      <c r="H15"/>
      <c r="I15"/>
      <c r="J15"/>
      <c r="K15"/>
      <c r="L15"/>
    </row>
    <row r="16" spans="1:12" ht="15.75" thickBot="1" x14ac:dyDescent="0.3">
      <c r="A16" s="4"/>
      <c r="B16" s="40"/>
      <c r="C16" s="40"/>
      <c r="D16" s="40"/>
      <c r="E16" s="40"/>
      <c r="F16" s="41"/>
      <c r="H16"/>
      <c r="I16"/>
      <c r="J16"/>
      <c r="K16"/>
      <c r="L16"/>
    </row>
    <row r="17" spans="1:6" x14ac:dyDescent="0.25">
      <c r="A17" s="39"/>
      <c r="B17" s="40"/>
      <c r="C17" s="40"/>
      <c r="D17" s="40"/>
      <c r="E17" s="40"/>
      <c r="F17" s="41"/>
    </row>
    <row r="18" spans="1:6" x14ac:dyDescent="0.25">
      <c r="A18" s="55" t="s">
        <v>5</v>
      </c>
      <c r="B18" s="40" t="s">
        <v>192</v>
      </c>
      <c r="C18" s="40"/>
      <c r="D18" s="40"/>
      <c r="E18" s="40"/>
      <c r="F18" s="41"/>
    </row>
    <row r="19" spans="1:6" ht="15.75" thickBot="1" x14ac:dyDescent="0.3">
      <c r="A19" s="43">
        <f>INDEX('Point Grid'!$C$8:$I$28,MATCH($A$1,'Point Grid'!$A$8:$A$28,0),MATCH(A18,'Point Grid'!$C$7:$I$7,0))</f>
        <v>0.75</v>
      </c>
      <c r="B19" s="40"/>
      <c r="C19" s="40"/>
      <c r="D19" s="40"/>
      <c r="E19" s="40"/>
      <c r="F19" s="41"/>
    </row>
    <row r="20" spans="1:6" ht="15.75" thickBot="1" x14ac:dyDescent="0.3">
      <c r="A20" s="4"/>
      <c r="B20" s="57"/>
      <c r="C20" s="57"/>
      <c r="D20" s="57"/>
      <c r="E20" s="57"/>
      <c r="F20" s="58"/>
    </row>
  </sheetData>
  <sheetProtection formatCells="0" formatColumns="0" formatRows="0"/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count="2">
    <dataValidation type="decimal" allowBlank="1" showInputMessage="1" showErrorMessage="1" sqref="A8 A12 A16 A20" xr:uid="{BB28DEBA-F4EE-4C6D-A36A-837A6305FFF2}">
      <formula1>0</formula1>
      <formula2>A7</formula2>
    </dataValidation>
    <dataValidation type="list" allowBlank="1" showInputMessage="1" showErrorMessage="1" sqref="B1" xr:uid="{1E5C1CDB-48EC-4439-9730-E0838F26DDB2}">
      <formula1>"Finished, Flag for Review, Incomplete"</formula1>
    </dataValidation>
  </dataValidations>
  <hyperlinks>
    <hyperlink ref="F1" location="Navigator!A1" display="Navigator" xr:uid="{8BD6ECDD-C618-4A2F-9252-42FB11EBC921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64112-8AE7-4DD2-95D7-17DD19D9BF94}">
  <sheetPr codeName="Sheet13"/>
  <dimension ref="A1:O3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9.42578125" style="3" customWidth="1"/>
    <col min="4" max="4" width="20.42578125" style="3" bestFit="1" customWidth="1"/>
    <col min="5" max="5" width="18.28515625" style="3" bestFit="1" customWidth="1"/>
    <col min="6" max="6" width="9.140625" style="3"/>
    <col min="7" max="7" width="11.7109375" style="3" customWidth="1"/>
    <col min="8" max="8" width="3.7109375" style="28" customWidth="1"/>
    <col min="9" max="16384" width="9.140625" style="3"/>
  </cols>
  <sheetData>
    <row r="1" spans="1:15" ht="15.75" x14ac:dyDescent="0.25">
      <c r="A1" s="37">
        <v>11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5" x14ac:dyDescent="0.25">
      <c r="A2" s="39"/>
      <c r="B2" s="40"/>
      <c r="C2" s="40"/>
      <c r="D2" s="40"/>
      <c r="E2" s="40"/>
      <c r="F2" s="40"/>
      <c r="G2" s="41"/>
      <c r="H2" s="28" t="s">
        <v>63</v>
      </c>
      <c r="I2"/>
      <c r="J2"/>
      <c r="K2"/>
      <c r="L2"/>
      <c r="M2"/>
      <c r="N2"/>
      <c r="O2"/>
    </row>
    <row r="3" spans="1:15" x14ac:dyDescent="0.25">
      <c r="A3" s="42" t="s">
        <v>14</v>
      </c>
      <c r="B3" s="40"/>
      <c r="C3" s="40"/>
      <c r="D3" s="40"/>
      <c r="E3" s="40"/>
      <c r="F3" s="40"/>
      <c r="G3" s="41"/>
      <c r="I3"/>
      <c r="J3"/>
      <c r="K3"/>
      <c r="L3"/>
      <c r="M3"/>
      <c r="N3"/>
      <c r="O3"/>
    </row>
    <row r="4" spans="1:15" x14ac:dyDescent="0.25">
      <c r="A4" s="43">
        <f>INDEX('Point Grid'!B:B,MATCH('11'!A1,'Point Grid'!A:A,0))</f>
        <v>2.75</v>
      </c>
      <c r="B4" s="40" t="s">
        <v>198</v>
      </c>
      <c r="C4" s="40"/>
      <c r="D4" s="40"/>
      <c r="E4" s="40"/>
      <c r="F4" s="40"/>
      <c r="G4" s="41"/>
      <c r="I4"/>
      <c r="J4"/>
      <c r="K4"/>
      <c r="L4"/>
      <c r="M4"/>
      <c r="N4"/>
      <c r="O4"/>
    </row>
    <row r="5" spans="1:15" x14ac:dyDescent="0.25">
      <c r="A5" s="39"/>
      <c r="B5" s="40" t="s">
        <v>199</v>
      </c>
      <c r="C5" s="40"/>
      <c r="D5" s="40"/>
      <c r="E5" s="40"/>
      <c r="F5" s="40"/>
      <c r="G5" s="41"/>
      <c r="I5"/>
      <c r="J5"/>
      <c r="K5"/>
      <c r="L5"/>
      <c r="M5"/>
      <c r="N5"/>
      <c r="O5"/>
    </row>
    <row r="6" spans="1:15" x14ac:dyDescent="0.25">
      <c r="A6" s="39"/>
      <c r="B6" s="40" t="s">
        <v>200</v>
      </c>
      <c r="C6" s="40"/>
      <c r="D6" s="40"/>
      <c r="E6" s="40"/>
      <c r="F6" s="40"/>
      <c r="G6" s="41"/>
      <c r="I6"/>
      <c r="J6"/>
      <c r="K6"/>
      <c r="L6"/>
      <c r="M6"/>
      <c r="N6"/>
      <c r="O6"/>
    </row>
    <row r="7" spans="1:15" x14ac:dyDescent="0.25">
      <c r="A7" s="39"/>
      <c r="B7" s="40"/>
      <c r="C7" s="40"/>
      <c r="D7" s="40"/>
      <c r="E7" s="40"/>
      <c r="F7" s="40"/>
      <c r="G7" s="41"/>
      <c r="I7"/>
      <c r="J7"/>
      <c r="K7"/>
      <c r="L7"/>
      <c r="M7"/>
      <c r="N7"/>
      <c r="O7"/>
    </row>
    <row r="8" spans="1:15" x14ac:dyDescent="0.25">
      <c r="A8" s="39"/>
      <c r="B8" s="40" t="s">
        <v>193</v>
      </c>
      <c r="C8" s="40"/>
      <c r="D8" s="40"/>
      <c r="E8" s="40"/>
      <c r="F8" s="40"/>
      <c r="G8" s="41"/>
      <c r="I8"/>
      <c r="J8"/>
      <c r="K8"/>
      <c r="L8"/>
      <c r="M8"/>
      <c r="N8"/>
      <c r="O8"/>
    </row>
    <row r="9" spans="1:15" x14ac:dyDescent="0.25">
      <c r="A9" s="39"/>
      <c r="B9" s="40" t="s">
        <v>194</v>
      </c>
      <c r="C9" s="40"/>
      <c r="D9" s="40"/>
      <c r="E9" s="40"/>
      <c r="F9" s="40"/>
      <c r="G9" s="41"/>
      <c r="I9"/>
      <c r="J9"/>
      <c r="K9"/>
      <c r="L9"/>
      <c r="M9"/>
      <c r="N9"/>
      <c r="O9"/>
    </row>
    <row r="10" spans="1:15" x14ac:dyDescent="0.25">
      <c r="A10" s="39"/>
      <c r="B10" s="40" t="s">
        <v>195</v>
      </c>
      <c r="C10" s="40"/>
      <c r="D10" s="40"/>
      <c r="E10" s="40"/>
      <c r="F10" s="40"/>
      <c r="G10" s="41"/>
      <c r="I10"/>
      <c r="J10"/>
      <c r="K10"/>
      <c r="L10"/>
      <c r="M10"/>
      <c r="N10"/>
      <c r="O10"/>
    </row>
    <row r="11" spans="1:15" x14ac:dyDescent="0.25">
      <c r="A11" s="39"/>
      <c r="B11" s="40"/>
      <c r="C11" s="40"/>
      <c r="D11" s="40"/>
      <c r="E11" s="40"/>
      <c r="F11" s="40"/>
      <c r="G11" s="41"/>
      <c r="I11"/>
      <c r="J11"/>
      <c r="K11"/>
      <c r="L11"/>
      <c r="M11"/>
      <c r="N11"/>
      <c r="O11"/>
    </row>
    <row r="12" spans="1:15" x14ac:dyDescent="0.25">
      <c r="A12" s="55" t="s">
        <v>2</v>
      </c>
      <c r="B12" s="40" t="s">
        <v>196</v>
      </c>
      <c r="C12" s="40"/>
      <c r="D12" s="40"/>
      <c r="E12" s="40"/>
      <c r="F12" s="40"/>
      <c r="G12" s="41"/>
      <c r="I12"/>
      <c r="J12"/>
      <c r="K12"/>
      <c r="L12"/>
      <c r="M12"/>
      <c r="N12"/>
      <c r="O12"/>
    </row>
    <row r="13" spans="1:15" ht="15.75" thickBot="1" x14ac:dyDescent="0.3">
      <c r="A13" s="43">
        <f>INDEX('Point Grid'!$C$8:$I$28,MATCH($A$1,'Point Grid'!$A$8:$A$28,0),MATCH(A12,'Point Grid'!$C$7:$I$7,0))</f>
        <v>0.5</v>
      </c>
      <c r="B13" s="40" t="s">
        <v>197</v>
      </c>
      <c r="C13" s="40"/>
      <c r="D13" s="40"/>
      <c r="E13" s="40"/>
      <c r="F13" s="40"/>
      <c r="G13" s="41"/>
      <c r="I13"/>
      <c r="J13"/>
      <c r="K13"/>
      <c r="L13"/>
      <c r="M13"/>
      <c r="N13"/>
      <c r="O13"/>
    </row>
    <row r="14" spans="1:15" ht="15.75" thickBot="1" x14ac:dyDescent="0.3">
      <c r="A14" s="4"/>
      <c r="B14" s="40"/>
      <c r="C14" s="40"/>
      <c r="D14" s="40"/>
      <c r="E14" s="40"/>
      <c r="F14" s="40"/>
      <c r="G14" s="41"/>
      <c r="I14"/>
      <c r="J14"/>
      <c r="K14"/>
      <c r="L14"/>
      <c r="M14"/>
      <c r="N14"/>
      <c r="O14"/>
    </row>
    <row r="15" spans="1:15" x14ac:dyDescent="0.25">
      <c r="A15" s="39"/>
      <c r="B15" s="40"/>
      <c r="C15" s="40"/>
      <c r="D15" s="40"/>
      <c r="E15" s="40"/>
      <c r="F15" s="40"/>
      <c r="G15" s="41"/>
      <c r="I15"/>
      <c r="J15"/>
      <c r="K15"/>
      <c r="L15"/>
      <c r="M15"/>
      <c r="N15"/>
      <c r="O15"/>
    </row>
    <row r="16" spans="1:15" x14ac:dyDescent="0.25">
      <c r="A16" s="55" t="s">
        <v>3</v>
      </c>
      <c r="B16" s="40" t="s">
        <v>201</v>
      </c>
      <c r="C16" s="40"/>
      <c r="D16" s="40"/>
      <c r="E16" s="40"/>
      <c r="F16" s="40"/>
      <c r="G16" s="41"/>
      <c r="I16"/>
      <c r="J16"/>
      <c r="K16"/>
      <c r="L16"/>
      <c r="M16"/>
      <c r="N16"/>
      <c r="O16"/>
    </row>
    <row r="17" spans="1:15" ht="15.75" thickBot="1" x14ac:dyDescent="0.3">
      <c r="A17" s="43">
        <f>INDEX('Point Grid'!$C$8:$I$28,MATCH($A$1,'Point Grid'!$A$8:$A$28,0),MATCH(A16,'Point Grid'!$C$7:$I$7,0))</f>
        <v>0.5</v>
      </c>
      <c r="B17" s="40" t="s">
        <v>207</v>
      </c>
      <c r="C17" s="40"/>
      <c r="D17" s="40"/>
      <c r="E17" s="40"/>
      <c r="F17" s="40"/>
      <c r="G17" s="41"/>
      <c r="I17"/>
      <c r="J17"/>
      <c r="K17"/>
      <c r="L17"/>
      <c r="M17"/>
      <c r="N17"/>
      <c r="O17"/>
    </row>
    <row r="18" spans="1:15" ht="15.75" thickBot="1" x14ac:dyDescent="0.3">
      <c r="A18" s="4"/>
      <c r="B18" s="40"/>
      <c r="C18" s="40"/>
      <c r="D18" s="40"/>
      <c r="E18" s="40"/>
      <c r="F18" s="40"/>
      <c r="G18" s="41"/>
      <c r="I18"/>
      <c r="J18"/>
      <c r="K18"/>
      <c r="L18"/>
      <c r="M18"/>
      <c r="N18"/>
      <c r="O18"/>
    </row>
    <row r="19" spans="1:15" x14ac:dyDescent="0.25">
      <c r="A19" s="39"/>
      <c r="B19" s="40"/>
      <c r="C19" s="40"/>
      <c r="D19" s="40"/>
      <c r="E19" s="40"/>
      <c r="F19" s="40"/>
      <c r="G19" s="41"/>
      <c r="I19"/>
      <c r="J19"/>
      <c r="K19"/>
      <c r="L19"/>
      <c r="M19"/>
      <c r="N19"/>
      <c r="O19"/>
    </row>
    <row r="20" spans="1:15" x14ac:dyDescent="0.25">
      <c r="A20" s="55" t="s">
        <v>4</v>
      </c>
      <c r="B20" s="40" t="s">
        <v>202</v>
      </c>
      <c r="C20" s="40"/>
      <c r="D20" s="40"/>
      <c r="E20" s="40"/>
      <c r="F20" s="40"/>
      <c r="G20" s="41"/>
      <c r="I20"/>
      <c r="J20"/>
      <c r="K20"/>
      <c r="L20"/>
      <c r="M20"/>
      <c r="N20"/>
      <c r="O20"/>
    </row>
    <row r="21" spans="1:15" ht="15.75" thickBot="1" x14ac:dyDescent="0.3">
      <c r="A21" s="43">
        <f>INDEX('Point Grid'!$C$8:$I$28,MATCH($A$1,'Point Grid'!$A$8:$A$28,0),MATCH(A20,'Point Grid'!$C$7:$I$7,0))</f>
        <v>0.5</v>
      </c>
      <c r="B21" s="40" t="s">
        <v>203</v>
      </c>
      <c r="C21" s="40"/>
      <c r="D21" s="40"/>
      <c r="E21" s="40"/>
      <c r="F21" s="40"/>
      <c r="G21" s="41"/>
      <c r="I21"/>
      <c r="J21"/>
      <c r="K21"/>
      <c r="L21"/>
      <c r="M21"/>
      <c r="N21"/>
      <c r="O21"/>
    </row>
    <row r="22" spans="1:15" ht="15.75" thickBot="1" x14ac:dyDescent="0.3">
      <c r="A22" s="4"/>
      <c r="B22" s="40" t="s">
        <v>204</v>
      </c>
      <c r="C22" s="40"/>
      <c r="D22" s="40"/>
      <c r="E22" s="40"/>
      <c r="F22" s="40"/>
      <c r="G22" s="41"/>
      <c r="I22"/>
      <c r="J22"/>
      <c r="K22"/>
      <c r="L22"/>
      <c r="M22"/>
      <c r="N22"/>
      <c r="O22"/>
    </row>
    <row r="23" spans="1:15" x14ac:dyDescent="0.25">
      <c r="A23" s="39"/>
      <c r="B23" s="40"/>
      <c r="C23" s="40"/>
      <c r="D23" s="40"/>
      <c r="E23" s="40"/>
      <c r="F23" s="40"/>
      <c r="G23" s="41"/>
      <c r="I23"/>
      <c r="J23"/>
      <c r="K23"/>
      <c r="L23"/>
      <c r="M23"/>
      <c r="N23"/>
      <c r="O23"/>
    </row>
    <row r="24" spans="1:15" x14ac:dyDescent="0.25">
      <c r="A24" s="55" t="s">
        <v>5</v>
      </c>
      <c r="B24" s="40" t="s">
        <v>205</v>
      </c>
      <c r="C24" s="40"/>
      <c r="D24" s="40"/>
      <c r="E24" s="40"/>
      <c r="F24" s="40"/>
      <c r="G24" s="41"/>
      <c r="I24"/>
      <c r="J24"/>
      <c r="K24"/>
      <c r="L24"/>
      <c r="M24"/>
      <c r="N24"/>
      <c r="O24"/>
    </row>
    <row r="25" spans="1:15" ht="15.75" thickBot="1" x14ac:dyDescent="0.3">
      <c r="A25" s="43">
        <f>INDEX('Point Grid'!$C$8:$I$28,MATCH($A$1,'Point Grid'!$A$8:$A$28,0),MATCH(A24,'Point Grid'!$C$7:$I$7,0))</f>
        <v>0.5</v>
      </c>
      <c r="B25" s="40" t="s">
        <v>206</v>
      </c>
      <c r="C25" s="40"/>
      <c r="D25" s="40"/>
      <c r="E25" s="40"/>
      <c r="F25" s="40"/>
      <c r="G25" s="41"/>
      <c r="I25"/>
      <c r="J25"/>
      <c r="K25"/>
      <c r="L25"/>
      <c r="M25"/>
      <c r="N25"/>
      <c r="O25"/>
    </row>
    <row r="26" spans="1:15" ht="15.75" thickBot="1" x14ac:dyDescent="0.3">
      <c r="A26" s="4"/>
      <c r="B26" s="40"/>
      <c r="C26" s="40"/>
      <c r="D26" s="40"/>
      <c r="E26" s="40"/>
      <c r="F26" s="40"/>
      <c r="G26" s="41"/>
      <c r="I26"/>
      <c r="J26"/>
      <c r="K26"/>
      <c r="L26"/>
      <c r="M26"/>
      <c r="N26"/>
      <c r="O26"/>
    </row>
    <row r="27" spans="1:15" x14ac:dyDescent="0.25">
      <c r="A27" s="39"/>
      <c r="B27" s="40"/>
      <c r="C27" s="40"/>
      <c r="D27" s="40"/>
      <c r="E27" s="40"/>
      <c r="F27" s="40"/>
      <c r="G27" s="41"/>
      <c r="I27"/>
      <c r="J27"/>
      <c r="K27"/>
      <c r="L27"/>
      <c r="M27"/>
      <c r="N27"/>
      <c r="O27"/>
    </row>
    <row r="28" spans="1:15" x14ac:dyDescent="0.25">
      <c r="A28" s="55" t="s">
        <v>6</v>
      </c>
      <c r="B28" s="40" t="s">
        <v>209</v>
      </c>
      <c r="C28" s="40"/>
      <c r="D28" s="40"/>
      <c r="E28" s="40"/>
      <c r="F28" s="40"/>
      <c r="G28" s="41"/>
      <c r="I28"/>
      <c r="J28"/>
      <c r="K28"/>
      <c r="L28"/>
      <c r="M28"/>
      <c r="N28"/>
      <c r="O28"/>
    </row>
    <row r="29" spans="1:15" ht="15.75" thickBot="1" x14ac:dyDescent="0.3">
      <c r="A29" s="43">
        <f>INDEX('Point Grid'!$C$8:$I$28,MATCH($A$1,'Point Grid'!$A$8:$A$28,0),MATCH(A28,'Point Grid'!$C$7:$I$7,0))</f>
        <v>0.75</v>
      </c>
      <c r="B29" s="40" t="s">
        <v>210</v>
      </c>
      <c r="C29" s="40"/>
      <c r="D29" s="40"/>
      <c r="E29" s="40"/>
      <c r="F29" s="40"/>
      <c r="G29" s="41"/>
    </row>
    <row r="30" spans="1:15" ht="15.75" thickBot="1" x14ac:dyDescent="0.3">
      <c r="A30" s="4"/>
      <c r="B30" s="57" t="s">
        <v>208</v>
      </c>
      <c r="C30" s="57"/>
      <c r="D30" s="57"/>
      <c r="E30" s="57"/>
      <c r="F30" s="57"/>
      <c r="G30" s="58"/>
    </row>
  </sheetData>
  <sheetProtection formatCells="0" formatColumns="0" formatRows="0"/>
  <conditionalFormatting sqref="B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count="2">
    <dataValidation type="list" allowBlank="1" showInputMessage="1" showErrorMessage="1" sqref="B1" xr:uid="{3AB81081-9240-4D16-A6CB-E2EE49CCDBD7}">
      <formula1>"Finished, Flag for Review, Incomplete"</formula1>
    </dataValidation>
    <dataValidation type="decimal" allowBlank="1" showInputMessage="1" showErrorMessage="1" sqref="A14 A18 A22 A26 A30" xr:uid="{33243D4D-9CB5-4B89-BA01-A5802707AADC}">
      <formula1>0</formula1>
      <formula2>A13</formula2>
    </dataValidation>
  </dataValidations>
  <hyperlinks>
    <hyperlink ref="G1" location="Navigator!A1" display="Navigator" xr:uid="{69E410DF-94E3-4C59-8143-F70AC68F7BE7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AE62-DEF9-46F0-B862-F38D68807B5D}">
  <sheetPr codeName="Sheet14"/>
  <dimension ref="A1:M2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24.140625" style="3" bestFit="1" customWidth="1"/>
    <col min="4" max="4" width="18.85546875" style="3" bestFit="1" customWidth="1"/>
    <col min="5" max="6" width="7.42578125" style="3" customWidth="1"/>
    <col min="7" max="7" width="9.28515625" style="3" customWidth="1"/>
    <col min="8" max="8" width="3.7109375" style="28" customWidth="1"/>
    <col min="9" max="9" width="12.42578125" style="3" customWidth="1"/>
    <col min="10" max="10" width="12.28515625" style="3" bestFit="1" customWidth="1"/>
    <col min="11" max="11" width="12" style="3" bestFit="1" customWidth="1"/>
    <col min="12" max="12" width="14.42578125" style="3" bestFit="1" customWidth="1"/>
    <col min="13" max="16384" width="9.140625" style="3"/>
  </cols>
  <sheetData>
    <row r="1" spans="1:13" ht="15.75" x14ac:dyDescent="0.25">
      <c r="A1" s="37">
        <v>12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3" x14ac:dyDescent="0.25">
      <c r="A2" s="39"/>
      <c r="B2" s="40"/>
      <c r="C2" s="40"/>
      <c r="D2" s="40"/>
      <c r="E2" s="40"/>
      <c r="F2" s="40"/>
      <c r="G2" s="41"/>
      <c r="H2" s="28" t="s">
        <v>63</v>
      </c>
      <c r="I2"/>
      <c r="J2"/>
      <c r="K2"/>
      <c r="L2"/>
      <c r="M2"/>
    </row>
    <row r="3" spans="1:13" x14ac:dyDescent="0.25">
      <c r="A3" s="42" t="s">
        <v>14</v>
      </c>
      <c r="B3" s="40"/>
      <c r="C3" s="40"/>
      <c r="D3" s="40"/>
      <c r="E3" s="40"/>
      <c r="F3" s="40"/>
      <c r="G3" s="41"/>
      <c r="I3"/>
      <c r="J3"/>
      <c r="K3"/>
      <c r="L3"/>
      <c r="M3"/>
    </row>
    <row r="4" spans="1:13" x14ac:dyDescent="0.25">
      <c r="A4" s="43">
        <f>INDEX('Point Grid'!B:B,MATCH('12'!A1,'Point Grid'!A:A,0))</f>
        <v>3</v>
      </c>
      <c r="B4" s="40"/>
      <c r="C4" s="40"/>
      <c r="D4" s="40"/>
      <c r="E4" s="40"/>
      <c r="F4" s="40"/>
      <c r="G4" s="41"/>
      <c r="I4"/>
      <c r="J4"/>
      <c r="K4"/>
      <c r="L4"/>
      <c r="M4"/>
    </row>
    <row r="5" spans="1:13" x14ac:dyDescent="0.25">
      <c r="A5" s="39"/>
      <c r="B5" s="40"/>
      <c r="C5" s="40"/>
      <c r="D5" s="40"/>
      <c r="E5" s="40"/>
      <c r="F5" s="40"/>
      <c r="G5" s="41"/>
      <c r="I5"/>
      <c r="J5"/>
      <c r="K5"/>
      <c r="L5"/>
      <c r="M5"/>
    </row>
    <row r="6" spans="1:13" x14ac:dyDescent="0.25">
      <c r="A6" s="55" t="s">
        <v>2</v>
      </c>
      <c r="B6" s="40" t="s">
        <v>218</v>
      </c>
      <c r="C6" s="40"/>
      <c r="D6" s="40"/>
      <c r="E6" s="40"/>
      <c r="F6" s="40"/>
      <c r="G6" s="41"/>
      <c r="I6"/>
      <c r="J6"/>
      <c r="K6"/>
      <c r="L6"/>
      <c r="M6"/>
    </row>
    <row r="7" spans="1:13" ht="15.75" thickBot="1" x14ac:dyDescent="0.3">
      <c r="A7" s="43">
        <f>INDEX('Point Grid'!$C$8:$I$28,MATCH($A$1,'Point Grid'!$A$8:$A$28,0),MATCH(A6,'Point Grid'!$C$7:$I$7,0))</f>
        <v>1</v>
      </c>
      <c r="B7" s="40" t="s">
        <v>219</v>
      </c>
      <c r="C7" s="40"/>
      <c r="D7" s="40"/>
      <c r="E7" s="40"/>
      <c r="F7" s="40"/>
      <c r="G7" s="41"/>
      <c r="I7"/>
      <c r="J7"/>
      <c r="K7"/>
      <c r="L7"/>
      <c r="M7"/>
    </row>
    <row r="8" spans="1:13" ht="15.75" thickBot="1" x14ac:dyDescent="0.3">
      <c r="A8" s="4"/>
      <c r="B8" s="40"/>
      <c r="C8" s="40"/>
      <c r="D8" s="40"/>
      <c r="E8" s="40"/>
      <c r="F8" s="40"/>
      <c r="G8" s="41"/>
      <c r="I8"/>
      <c r="J8"/>
      <c r="K8"/>
      <c r="L8"/>
      <c r="M8"/>
    </row>
    <row r="9" spans="1:13" x14ac:dyDescent="0.25">
      <c r="A9" s="39"/>
      <c r="B9" s="40"/>
      <c r="C9" s="40"/>
      <c r="D9" s="40"/>
      <c r="E9" s="40"/>
      <c r="F9" s="40"/>
      <c r="G9" s="41"/>
      <c r="I9"/>
      <c r="J9"/>
      <c r="K9"/>
      <c r="L9"/>
      <c r="M9"/>
    </row>
    <row r="10" spans="1:13" x14ac:dyDescent="0.25">
      <c r="A10" s="55" t="s">
        <v>3</v>
      </c>
      <c r="B10" s="40" t="s">
        <v>220</v>
      </c>
      <c r="C10" s="40"/>
      <c r="D10" s="40"/>
      <c r="E10" s="40"/>
      <c r="F10" s="40"/>
      <c r="G10" s="41"/>
      <c r="I10"/>
      <c r="J10"/>
      <c r="K10"/>
      <c r="L10"/>
      <c r="M10"/>
    </row>
    <row r="11" spans="1:13" ht="15.75" thickBot="1" x14ac:dyDescent="0.3">
      <c r="A11" s="43">
        <f>INDEX('Point Grid'!$C$8:$I$28,MATCH($A$1,'Point Grid'!$A$8:$A$28,0),MATCH(A10,'Point Grid'!$C$7:$I$7,0))</f>
        <v>1</v>
      </c>
      <c r="B11" s="40" t="s">
        <v>221</v>
      </c>
      <c r="C11" s="40"/>
      <c r="D11" s="40"/>
      <c r="E11" s="40"/>
      <c r="F11" s="40"/>
      <c r="G11" s="41"/>
      <c r="I11"/>
      <c r="J11"/>
      <c r="K11"/>
      <c r="L11"/>
      <c r="M11"/>
    </row>
    <row r="12" spans="1:13" ht="15.75" thickBot="1" x14ac:dyDescent="0.3">
      <c r="A12" s="4"/>
      <c r="B12" s="40"/>
      <c r="C12" s="40"/>
      <c r="D12" s="40"/>
      <c r="E12" s="40"/>
      <c r="F12" s="40"/>
      <c r="G12" s="41"/>
      <c r="I12"/>
      <c r="J12"/>
      <c r="K12"/>
      <c r="L12"/>
      <c r="M12"/>
    </row>
    <row r="13" spans="1:13" x14ac:dyDescent="0.25">
      <c r="A13" s="39"/>
      <c r="B13" s="40"/>
      <c r="C13" s="40"/>
      <c r="D13" s="40"/>
      <c r="E13" s="40"/>
      <c r="F13" s="40"/>
      <c r="G13" s="41"/>
      <c r="I13"/>
      <c r="J13"/>
      <c r="K13"/>
      <c r="L13"/>
      <c r="M13"/>
    </row>
    <row r="14" spans="1:13" x14ac:dyDescent="0.25">
      <c r="A14" s="55" t="s">
        <v>4</v>
      </c>
      <c r="B14" s="40" t="s">
        <v>216</v>
      </c>
      <c r="C14" s="40"/>
      <c r="D14" s="40"/>
      <c r="E14" s="40"/>
      <c r="F14" s="40"/>
      <c r="G14" s="41"/>
      <c r="I14"/>
      <c r="J14"/>
      <c r="K14"/>
      <c r="L14"/>
      <c r="M14"/>
    </row>
    <row r="15" spans="1:13" ht="15.75" thickBot="1" x14ac:dyDescent="0.3">
      <c r="A15" s="43">
        <f>INDEX('Point Grid'!$C$8:$I$28,MATCH($A$1,'Point Grid'!$A$8:$A$28,0),MATCH(A14,'Point Grid'!$C$7:$I$7,0))</f>
        <v>1</v>
      </c>
      <c r="B15" s="40" t="s">
        <v>217</v>
      </c>
      <c r="C15" s="40"/>
      <c r="D15" s="40"/>
      <c r="E15" s="40"/>
      <c r="F15" s="40"/>
      <c r="G15" s="41"/>
      <c r="I15"/>
      <c r="J15"/>
      <c r="K15"/>
      <c r="L15"/>
      <c r="M15"/>
    </row>
    <row r="16" spans="1:13" ht="15.75" thickBot="1" x14ac:dyDescent="0.3">
      <c r="A16" s="4"/>
      <c r="B16" s="40"/>
      <c r="C16" s="65" t="s">
        <v>211</v>
      </c>
      <c r="D16" s="103" t="s">
        <v>177</v>
      </c>
      <c r="E16" s="40"/>
      <c r="F16" s="40"/>
      <c r="G16" s="41"/>
      <c r="I16"/>
      <c r="J16"/>
      <c r="K16"/>
      <c r="L16"/>
      <c r="M16"/>
    </row>
    <row r="17" spans="1:7" x14ac:dyDescent="0.25">
      <c r="A17" s="39"/>
      <c r="B17" s="40"/>
      <c r="C17" s="69" t="s">
        <v>212</v>
      </c>
      <c r="D17" s="118">
        <v>0</v>
      </c>
      <c r="E17" s="40"/>
      <c r="F17" s="40"/>
      <c r="G17" s="41"/>
    </row>
    <row r="18" spans="1:7" x14ac:dyDescent="0.25">
      <c r="A18" s="39"/>
      <c r="B18" s="40"/>
      <c r="C18" s="71" t="s">
        <v>213</v>
      </c>
      <c r="D18" s="119">
        <v>0.35</v>
      </c>
      <c r="E18" s="40"/>
      <c r="F18" s="40"/>
      <c r="G18" s="41"/>
    </row>
    <row r="19" spans="1:7" x14ac:dyDescent="0.25">
      <c r="A19" s="39"/>
      <c r="B19" s="40"/>
      <c r="C19" s="71" t="s">
        <v>214</v>
      </c>
      <c r="D19" s="119">
        <v>0.8</v>
      </c>
      <c r="E19" s="40"/>
      <c r="F19" s="40"/>
      <c r="G19" s="41"/>
    </row>
    <row r="20" spans="1:7" x14ac:dyDescent="0.25">
      <c r="A20" s="39"/>
      <c r="B20" s="40"/>
      <c r="C20" s="73" t="s">
        <v>215</v>
      </c>
      <c r="D20" s="120">
        <v>1</v>
      </c>
      <c r="E20" s="40"/>
      <c r="F20" s="40"/>
      <c r="G20" s="41"/>
    </row>
    <row r="21" spans="1:7" ht="15.75" thickBot="1" x14ac:dyDescent="0.3">
      <c r="A21" s="63"/>
      <c r="B21" s="57"/>
      <c r="C21" s="57"/>
      <c r="D21" s="57"/>
      <c r="E21" s="57"/>
      <c r="F21" s="57"/>
      <c r="G21" s="58"/>
    </row>
  </sheetData>
  <sheetProtection formatCells="0" formatColumns="0" formatRows="0"/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count="2">
    <dataValidation type="decimal" allowBlank="1" showInputMessage="1" showErrorMessage="1" sqref="A8 A12 A16" xr:uid="{DEFD49D5-8A8C-4FF0-AC11-A4FBD08942C1}">
      <formula1>0</formula1>
      <formula2>A7</formula2>
    </dataValidation>
    <dataValidation type="list" allowBlank="1" showInputMessage="1" showErrorMessage="1" sqref="B1" xr:uid="{1DB612C0-CD2B-46AD-9D7C-F0A75A85985E}">
      <formula1>"Finished, Flag for Review, Incomplete"</formula1>
    </dataValidation>
  </dataValidations>
  <hyperlinks>
    <hyperlink ref="G1" location="Navigator!A1" display="Navigator" xr:uid="{CF36D20F-A0FE-4AC9-8557-95A9C16E6F91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10730-8DC4-453C-BA96-A92985F43952}">
  <sheetPr codeName="Sheet15"/>
  <dimension ref="A1:Q2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20.28515625" style="3" customWidth="1"/>
    <col min="3" max="3" width="10.7109375" style="3" bestFit="1" customWidth="1"/>
    <col min="4" max="4" width="18.85546875" style="3" bestFit="1" customWidth="1"/>
    <col min="5" max="5" width="17.42578125" style="3" bestFit="1" customWidth="1"/>
    <col min="6" max="6" width="3.85546875" style="3" customWidth="1"/>
    <col min="7" max="7" width="9.28515625" style="3" customWidth="1"/>
    <col min="8" max="8" width="3.7109375" style="28" customWidth="1"/>
    <col min="9" max="9" width="9.140625" style="3"/>
    <col min="10" max="10" width="10.85546875" style="3" bestFit="1" customWidth="1"/>
    <col min="11" max="16384" width="9.140625" style="3"/>
  </cols>
  <sheetData>
    <row r="1" spans="1:17" ht="15.75" x14ac:dyDescent="0.25">
      <c r="A1" s="37">
        <v>13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7" x14ac:dyDescent="0.25">
      <c r="A2" s="39"/>
      <c r="B2" s="40"/>
      <c r="C2" s="40"/>
      <c r="D2" s="40"/>
      <c r="E2" s="40"/>
      <c r="F2" s="40"/>
      <c r="G2" s="41"/>
      <c r="H2" s="28" t="s">
        <v>63</v>
      </c>
      <c r="I2"/>
      <c r="J2"/>
      <c r="K2"/>
      <c r="L2"/>
      <c r="M2"/>
      <c r="N2"/>
      <c r="O2"/>
      <c r="P2"/>
      <c r="Q2"/>
    </row>
    <row r="3" spans="1:17" x14ac:dyDescent="0.25">
      <c r="A3" s="42" t="s">
        <v>14</v>
      </c>
      <c r="B3" s="40" t="s">
        <v>222</v>
      </c>
      <c r="C3" s="40"/>
      <c r="D3" s="40"/>
      <c r="E3" s="40"/>
      <c r="F3" s="40"/>
      <c r="G3" s="41"/>
      <c r="I3"/>
      <c r="J3"/>
      <c r="K3"/>
      <c r="L3"/>
      <c r="M3"/>
      <c r="N3"/>
      <c r="O3"/>
      <c r="P3"/>
      <c r="Q3"/>
    </row>
    <row r="4" spans="1:17" x14ac:dyDescent="0.25">
      <c r="A4" s="43">
        <f>INDEX('Point Grid'!B:B,MATCH('13'!A1,'Point Grid'!A:A,0))</f>
        <v>2</v>
      </c>
      <c r="B4" s="40"/>
      <c r="C4" s="40"/>
      <c r="D4" s="40"/>
      <c r="E4" s="40"/>
      <c r="F4" s="40"/>
      <c r="G4" s="41"/>
      <c r="I4"/>
      <c r="J4"/>
      <c r="K4"/>
      <c r="L4"/>
      <c r="M4"/>
      <c r="N4"/>
      <c r="O4"/>
      <c r="P4"/>
      <c r="Q4"/>
    </row>
    <row r="5" spans="1:17" x14ac:dyDescent="0.25">
      <c r="A5" s="39"/>
      <c r="B5" s="208">
        <v>26000</v>
      </c>
      <c r="C5" s="121" t="s">
        <v>223</v>
      </c>
      <c r="D5" s="121"/>
      <c r="E5" s="122"/>
      <c r="F5" s="40"/>
      <c r="G5" s="41"/>
      <c r="I5"/>
      <c r="J5"/>
      <c r="K5"/>
      <c r="L5"/>
      <c r="M5"/>
      <c r="N5"/>
      <c r="O5"/>
      <c r="P5"/>
      <c r="Q5"/>
    </row>
    <row r="6" spans="1:17" x14ac:dyDescent="0.25">
      <c r="A6" s="39"/>
      <c r="B6" s="105">
        <v>24000</v>
      </c>
      <c r="C6" s="40" t="s">
        <v>224</v>
      </c>
      <c r="D6" s="40"/>
      <c r="E6" s="123"/>
      <c r="F6" s="40"/>
      <c r="G6" s="41"/>
      <c r="I6"/>
      <c r="J6"/>
      <c r="K6"/>
      <c r="L6"/>
      <c r="M6"/>
      <c r="N6"/>
      <c r="O6"/>
      <c r="P6"/>
      <c r="Q6"/>
    </row>
    <row r="7" spans="1:17" x14ac:dyDescent="0.25">
      <c r="A7" s="39"/>
      <c r="B7" s="105">
        <v>20000</v>
      </c>
      <c r="C7" s="40" t="s">
        <v>225</v>
      </c>
      <c r="D7" s="40"/>
      <c r="E7" s="123"/>
      <c r="F7" s="40"/>
      <c r="G7" s="41"/>
      <c r="I7"/>
      <c r="J7"/>
      <c r="K7"/>
      <c r="L7"/>
      <c r="M7"/>
      <c r="N7"/>
      <c r="O7"/>
      <c r="P7"/>
      <c r="Q7"/>
    </row>
    <row r="8" spans="1:17" x14ac:dyDescent="0.25">
      <c r="A8" s="39"/>
      <c r="B8" s="105">
        <v>15000</v>
      </c>
      <c r="C8" s="40" t="s">
        <v>226</v>
      </c>
      <c r="D8" s="40"/>
      <c r="E8" s="123"/>
      <c r="F8" s="40"/>
      <c r="G8" s="41"/>
      <c r="I8"/>
      <c r="J8"/>
      <c r="K8"/>
      <c r="L8"/>
      <c r="M8"/>
      <c r="N8"/>
      <c r="O8"/>
      <c r="P8"/>
      <c r="Q8"/>
    </row>
    <row r="9" spans="1:17" x14ac:dyDescent="0.25">
      <c r="A9" s="39"/>
      <c r="B9" s="95">
        <v>1.1499999999999999</v>
      </c>
      <c r="C9" s="40" t="s">
        <v>25</v>
      </c>
      <c r="D9" s="40"/>
      <c r="E9" s="123"/>
      <c r="F9" s="40"/>
      <c r="G9" s="41"/>
      <c r="I9"/>
      <c r="J9"/>
      <c r="K9"/>
      <c r="L9"/>
      <c r="M9"/>
      <c r="N9"/>
      <c r="O9"/>
      <c r="P9"/>
      <c r="Q9"/>
    </row>
    <row r="10" spans="1:17" x14ac:dyDescent="0.25">
      <c r="A10" s="39"/>
      <c r="B10" s="71">
        <v>0.06</v>
      </c>
      <c r="C10" s="40" t="s">
        <v>227</v>
      </c>
      <c r="D10" s="40"/>
      <c r="E10" s="123"/>
      <c r="F10" s="40"/>
      <c r="G10" s="41"/>
      <c r="I10"/>
      <c r="J10"/>
      <c r="K10"/>
      <c r="L10"/>
      <c r="M10"/>
      <c r="N10"/>
      <c r="O10"/>
      <c r="P10"/>
      <c r="Q10"/>
    </row>
    <row r="11" spans="1:17" x14ac:dyDescent="0.25">
      <c r="A11" s="39"/>
      <c r="B11" s="71">
        <v>0.56999999999999995</v>
      </c>
      <c r="C11" s="40" t="s">
        <v>228</v>
      </c>
      <c r="D11" s="40"/>
      <c r="E11" s="123"/>
      <c r="F11" s="40"/>
      <c r="G11" s="41"/>
      <c r="I11"/>
      <c r="J11"/>
      <c r="K11"/>
      <c r="L11"/>
      <c r="M11"/>
      <c r="N11"/>
      <c r="O11"/>
      <c r="P11"/>
      <c r="Q11"/>
    </row>
    <row r="12" spans="1:17" x14ac:dyDescent="0.25">
      <c r="A12" s="39"/>
      <c r="B12" s="71">
        <v>0.68500000000000005</v>
      </c>
      <c r="C12" s="40" t="s">
        <v>229</v>
      </c>
      <c r="D12" s="40"/>
      <c r="E12" s="123"/>
      <c r="F12" s="40"/>
      <c r="G12" s="41"/>
      <c r="I12"/>
      <c r="J12"/>
      <c r="K12"/>
      <c r="L12"/>
      <c r="M12"/>
      <c r="N12"/>
      <c r="O12"/>
      <c r="P12"/>
      <c r="Q12"/>
    </row>
    <row r="13" spans="1:17" x14ac:dyDescent="0.25">
      <c r="A13" s="39"/>
      <c r="B13" s="73">
        <v>1.9E-2</v>
      </c>
      <c r="C13" s="61" t="s">
        <v>230</v>
      </c>
      <c r="D13" s="61"/>
      <c r="E13" s="124"/>
      <c r="F13" s="40"/>
      <c r="G13" s="41"/>
      <c r="I13"/>
      <c r="J13"/>
      <c r="K13"/>
      <c r="L13"/>
      <c r="M13"/>
      <c r="N13"/>
      <c r="O13"/>
      <c r="P13"/>
      <c r="Q13"/>
    </row>
    <row r="14" spans="1:17" x14ac:dyDescent="0.25">
      <c r="A14" s="39"/>
      <c r="B14" s="40"/>
      <c r="C14" s="40"/>
      <c r="D14" s="40"/>
      <c r="E14" s="40"/>
      <c r="F14" s="40"/>
      <c r="G14" s="41"/>
      <c r="I14"/>
      <c r="J14"/>
      <c r="K14"/>
      <c r="L14"/>
      <c r="M14"/>
      <c r="N14"/>
      <c r="O14"/>
      <c r="P14"/>
      <c r="Q14"/>
    </row>
    <row r="15" spans="1:17" x14ac:dyDescent="0.25">
      <c r="A15" s="55" t="s">
        <v>2</v>
      </c>
      <c r="B15" s="40" t="s">
        <v>231</v>
      </c>
      <c r="C15" s="40"/>
      <c r="D15" s="40"/>
      <c r="E15" s="40"/>
      <c r="F15" s="40"/>
      <c r="G15" s="41"/>
      <c r="I15"/>
      <c r="J15"/>
      <c r="K15"/>
      <c r="L15"/>
      <c r="M15"/>
      <c r="N15"/>
      <c r="O15"/>
      <c r="P15"/>
      <c r="Q15"/>
    </row>
    <row r="16" spans="1:17" ht="15.75" thickBot="1" x14ac:dyDescent="0.3">
      <c r="A16" s="43">
        <f>INDEX('Point Grid'!$C$8:$I$28,MATCH($A$1,'Point Grid'!$A$8:$A$28,0),MATCH(A15,'Point Grid'!$C$7:$I$7,0))</f>
        <v>0.5</v>
      </c>
      <c r="B16" s="40"/>
      <c r="C16" s="40"/>
      <c r="D16" s="40"/>
      <c r="E16" s="40"/>
      <c r="F16" s="40"/>
      <c r="G16" s="41"/>
      <c r="I16"/>
      <c r="J16"/>
      <c r="K16"/>
      <c r="L16"/>
      <c r="M16"/>
      <c r="N16"/>
      <c r="O16"/>
      <c r="P16"/>
      <c r="Q16"/>
    </row>
    <row r="17" spans="1:17" ht="15.75" thickBot="1" x14ac:dyDescent="0.3">
      <c r="A17" s="4"/>
      <c r="B17" s="40"/>
      <c r="C17" s="40"/>
      <c r="D17" s="40"/>
      <c r="E17" s="40"/>
      <c r="F17" s="40"/>
      <c r="G17" s="41"/>
      <c r="I17"/>
      <c r="J17"/>
      <c r="K17"/>
      <c r="L17"/>
      <c r="M17"/>
      <c r="N17"/>
      <c r="O17"/>
      <c r="P17"/>
      <c r="Q17"/>
    </row>
    <row r="18" spans="1:17" x14ac:dyDescent="0.25">
      <c r="A18" s="39"/>
      <c r="B18" s="40"/>
      <c r="C18" s="40"/>
      <c r="D18" s="40"/>
      <c r="E18" s="40"/>
      <c r="F18" s="40"/>
      <c r="G18" s="41"/>
      <c r="I18"/>
      <c r="J18"/>
      <c r="K18"/>
      <c r="L18"/>
      <c r="M18"/>
      <c r="N18"/>
      <c r="O18"/>
      <c r="P18"/>
      <c r="Q18"/>
    </row>
    <row r="19" spans="1:17" x14ac:dyDescent="0.25">
      <c r="A19" s="55" t="s">
        <v>3</v>
      </c>
      <c r="B19" s="40" t="s">
        <v>232</v>
      </c>
      <c r="C19" s="40"/>
      <c r="D19" s="40"/>
      <c r="E19" s="40"/>
      <c r="F19" s="40"/>
      <c r="G19" s="41"/>
      <c r="I19"/>
      <c r="J19"/>
      <c r="K19"/>
      <c r="L19"/>
      <c r="M19"/>
      <c r="N19"/>
      <c r="O19"/>
      <c r="P19"/>
      <c r="Q19"/>
    </row>
    <row r="20" spans="1:17" ht="15.75" thickBot="1" x14ac:dyDescent="0.3">
      <c r="A20" s="43">
        <f>INDEX('Point Grid'!$C$8:$I$28,MATCH($A$1,'Point Grid'!$A$8:$A$28,0),MATCH(A19,'Point Grid'!$C$7:$I$7,0))</f>
        <v>0.5</v>
      </c>
      <c r="B20" s="40"/>
      <c r="C20" s="40"/>
      <c r="D20" s="40"/>
      <c r="E20" s="40"/>
      <c r="F20" s="40"/>
      <c r="G20" s="41"/>
      <c r="I20"/>
      <c r="J20"/>
      <c r="K20"/>
      <c r="L20"/>
      <c r="M20"/>
      <c r="N20"/>
      <c r="O20"/>
      <c r="P20"/>
      <c r="Q20"/>
    </row>
    <row r="21" spans="1:17" ht="15.75" thickBot="1" x14ac:dyDescent="0.3">
      <c r="A21" s="4"/>
      <c r="B21" s="40"/>
      <c r="C21" s="40"/>
      <c r="D21" s="40"/>
      <c r="E21" s="40"/>
      <c r="F21" s="40"/>
      <c r="G21" s="41"/>
      <c r="I21"/>
      <c r="J21"/>
      <c r="K21"/>
      <c r="L21"/>
      <c r="M21"/>
      <c r="N21"/>
      <c r="O21"/>
      <c r="P21"/>
      <c r="Q21"/>
    </row>
    <row r="22" spans="1:17" x14ac:dyDescent="0.25">
      <c r="A22" s="39"/>
      <c r="B22" s="40"/>
      <c r="C22" s="40"/>
      <c r="D22" s="40"/>
      <c r="E22" s="40"/>
      <c r="F22" s="40"/>
      <c r="G22" s="41"/>
      <c r="I22"/>
      <c r="J22"/>
      <c r="K22"/>
      <c r="L22"/>
      <c r="M22"/>
      <c r="N22"/>
      <c r="O22"/>
      <c r="P22"/>
      <c r="Q22"/>
    </row>
    <row r="23" spans="1:17" x14ac:dyDescent="0.25">
      <c r="A23" s="55" t="s">
        <v>4</v>
      </c>
      <c r="B23" s="40" t="s">
        <v>233</v>
      </c>
      <c r="C23" s="40"/>
      <c r="D23" s="40"/>
      <c r="E23" s="40"/>
      <c r="F23" s="40"/>
      <c r="G23" s="41"/>
      <c r="H23" s="3"/>
      <c r="I23"/>
      <c r="J23"/>
      <c r="K23"/>
      <c r="L23"/>
      <c r="M23"/>
      <c r="N23"/>
      <c r="O23"/>
      <c r="P23"/>
      <c r="Q23"/>
    </row>
    <row r="24" spans="1:17" ht="15.75" thickBot="1" x14ac:dyDescent="0.3">
      <c r="A24" s="43">
        <f>INDEX('Point Grid'!$C$8:$I$28,MATCH($A$1,'Point Grid'!$A$8:$A$28,0),MATCH(A23,'Point Grid'!$C$7:$I$7,0))</f>
        <v>0.5</v>
      </c>
      <c r="B24" s="40"/>
      <c r="C24" s="40"/>
      <c r="D24" s="40"/>
      <c r="E24" s="40"/>
      <c r="F24" s="40"/>
      <c r="G24" s="41"/>
      <c r="I24"/>
      <c r="J24"/>
      <c r="K24"/>
      <c r="L24"/>
      <c r="M24"/>
      <c r="N24"/>
      <c r="O24"/>
      <c r="P24"/>
      <c r="Q24"/>
    </row>
    <row r="25" spans="1:17" ht="15.75" thickBot="1" x14ac:dyDescent="0.3">
      <c r="A25" s="4"/>
      <c r="B25" s="40"/>
      <c r="C25" s="40"/>
      <c r="D25" s="40"/>
      <c r="E25" s="40"/>
      <c r="F25" s="40"/>
      <c r="G25" s="41"/>
      <c r="I25"/>
      <c r="J25"/>
      <c r="K25"/>
      <c r="L25"/>
      <c r="M25"/>
      <c r="N25"/>
      <c r="O25"/>
      <c r="P25"/>
      <c r="Q25"/>
    </row>
    <row r="26" spans="1:17" x14ac:dyDescent="0.25">
      <c r="A26" s="39"/>
      <c r="B26" s="40"/>
      <c r="C26" s="40"/>
      <c r="D26" s="40"/>
      <c r="E26" s="40"/>
      <c r="F26" s="40"/>
      <c r="G26" s="41"/>
      <c r="I26"/>
      <c r="J26"/>
      <c r="K26"/>
      <c r="L26"/>
      <c r="M26"/>
      <c r="N26"/>
      <c r="O26"/>
      <c r="P26"/>
      <c r="Q26"/>
    </row>
    <row r="27" spans="1:17" x14ac:dyDescent="0.25">
      <c r="A27" s="55" t="s">
        <v>5</v>
      </c>
      <c r="B27" s="40" t="s">
        <v>234</v>
      </c>
      <c r="C27" s="40"/>
      <c r="D27" s="40"/>
      <c r="E27" s="40"/>
      <c r="F27" s="40"/>
      <c r="G27" s="41"/>
      <c r="I27"/>
      <c r="J27"/>
      <c r="K27"/>
      <c r="L27"/>
      <c r="M27"/>
      <c r="N27"/>
      <c r="O27"/>
      <c r="P27"/>
      <c r="Q27"/>
    </row>
    <row r="28" spans="1:17" ht="15.75" thickBot="1" x14ac:dyDescent="0.3">
      <c r="A28" s="43">
        <f>INDEX('Point Grid'!$C$8:$I$28,MATCH($A$1,'Point Grid'!$A$8:$A$28,0),MATCH(A27,'Point Grid'!$C$7:$I$7,0))</f>
        <v>0.5</v>
      </c>
      <c r="B28" s="40"/>
      <c r="C28" s="40"/>
      <c r="D28" s="40"/>
      <c r="E28" s="40"/>
      <c r="F28" s="40"/>
      <c r="G28" s="41"/>
      <c r="I28"/>
      <c r="J28"/>
      <c r="K28"/>
      <c r="L28"/>
      <c r="M28"/>
      <c r="N28"/>
      <c r="O28"/>
      <c r="P28"/>
      <c r="Q28"/>
    </row>
    <row r="29" spans="1:17" ht="15.75" thickBot="1" x14ac:dyDescent="0.3">
      <c r="A29" s="4"/>
      <c r="B29" s="57"/>
      <c r="C29" s="57"/>
      <c r="D29" s="57"/>
      <c r="E29" s="57"/>
      <c r="F29" s="57"/>
      <c r="G29" s="58"/>
      <c r="I29"/>
      <c r="J29"/>
      <c r="K29"/>
      <c r="L29"/>
      <c r="M29"/>
      <c r="N29"/>
      <c r="O29"/>
      <c r="P29"/>
      <c r="Q29"/>
    </row>
  </sheetData>
  <sheetProtection formatCells="0" formatColumns="0" formatRows="0"/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count="2">
    <dataValidation type="list" allowBlank="1" showInputMessage="1" showErrorMessage="1" sqref="B1" xr:uid="{B3FAC1E8-7ACA-46C6-A94D-743E2A279E76}">
      <formula1>"Finished, Flag for Review, Incomplete"</formula1>
    </dataValidation>
    <dataValidation type="decimal" allowBlank="1" showInputMessage="1" showErrorMessage="1" sqref="A17 A21 A25 A29" xr:uid="{E1EC6641-DF74-4CF1-B17A-2AE58A31819F}">
      <formula1>0</formula1>
      <formula2>A16</formula2>
    </dataValidation>
  </dataValidations>
  <hyperlinks>
    <hyperlink ref="G1" location="Navigator!A1" display="Navigator" xr:uid="{1AC01F3E-411D-4F2E-B830-C8F132275338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1351B-8162-42BD-BEA2-4B7D079E86B1}">
  <sheetPr codeName="Sheet16"/>
  <dimension ref="A1:N16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22.5703125" style="3" customWidth="1"/>
    <col min="3" max="3" width="41.85546875" style="3" bestFit="1" customWidth="1"/>
    <col min="4" max="4" width="9.140625" style="3"/>
    <col min="5" max="5" width="9.28515625" style="3" customWidth="1"/>
    <col min="6" max="6" width="3.7109375" style="28" customWidth="1"/>
    <col min="7" max="7" width="11.85546875" style="3" bestFit="1" customWidth="1"/>
    <col min="8" max="16384" width="9.140625" style="3"/>
  </cols>
  <sheetData>
    <row r="1" spans="1:14" ht="15.75" x14ac:dyDescent="0.25">
      <c r="A1" s="37">
        <v>14</v>
      </c>
      <c r="B1" s="35" t="s">
        <v>438</v>
      </c>
      <c r="C1" s="38"/>
      <c r="D1" s="38"/>
      <c r="E1" s="34" t="s">
        <v>284</v>
      </c>
      <c r="G1" s="36" t="s">
        <v>38</v>
      </c>
    </row>
    <row r="2" spans="1:14" x14ac:dyDescent="0.25">
      <c r="A2" s="39"/>
      <c r="B2" s="40"/>
      <c r="C2" s="40"/>
      <c r="D2" s="40"/>
      <c r="E2" s="41"/>
      <c r="F2" s="28" t="s">
        <v>63</v>
      </c>
      <c r="G2"/>
      <c r="H2"/>
      <c r="I2"/>
      <c r="J2"/>
      <c r="K2"/>
      <c r="L2"/>
      <c r="M2"/>
      <c r="N2"/>
    </row>
    <row r="3" spans="1:14" x14ac:dyDescent="0.25">
      <c r="A3" s="42" t="s">
        <v>14</v>
      </c>
      <c r="B3" s="40" t="s">
        <v>235</v>
      </c>
      <c r="C3" s="40"/>
      <c r="D3" s="40"/>
      <c r="E3" s="41"/>
      <c r="G3"/>
      <c r="H3"/>
      <c r="I3"/>
      <c r="J3"/>
      <c r="K3"/>
      <c r="L3"/>
      <c r="M3"/>
      <c r="N3"/>
    </row>
    <row r="4" spans="1:14" x14ac:dyDescent="0.25">
      <c r="A4" s="43">
        <f>INDEX('Point Grid'!B:B,MATCH('14'!A1,'Point Grid'!A:A,0))</f>
        <v>2</v>
      </c>
      <c r="B4" s="40"/>
      <c r="C4" s="40"/>
      <c r="D4" s="40"/>
      <c r="E4" s="41"/>
      <c r="G4"/>
      <c r="H4"/>
      <c r="I4"/>
      <c r="J4"/>
      <c r="K4"/>
      <c r="L4"/>
      <c r="M4"/>
      <c r="N4"/>
    </row>
    <row r="5" spans="1:14" x14ac:dyDescent="0.25">
      <c r="A5" s="39"/>
      <c r="B5" s="208">
        <v>314200</v>
      </c>
      <c r="C5" s="122" t="s">
        <v>223</v>
      </c>
      <c r="D5" s="40"/>
      <c r="E5" s="41"/>
      <c r="G5"/>
      <c r="H5"/>
      <c r="I5"/>
      <c r="J5"/>
      <c r="K5"/>
      <c r="L5"/>
      <c r="M5"/>
      <c r="N5"/>
    </row>
    <row r="6" spans="1:14" x14ac:dyDescent="0.25">
      <c r="A6" s="55" t="s">
        <v>2</v>
      </c>
      <c r="B6" s="119">
        <v>0.65</v>
      </c>
      <c r="C6" s="123" t="s">
        <v>236</v>
      </c>
      <c r="D6" s="40"/>
      <c r="E6" s="41"/>
      <c r="G6"/>
      <c r="H6"/>
      <c r="I6"/>
      <c r="J6"/>
      <c r="K6"/>
      <c r="L6"/>
      <c r="M6"/>
      <c r="N6"/>
    </row>
    <row r="7" spans="1:14" ht="15.75" thickBot="1" x14ac:dyDescent="0.3">
      <c r="A7" s="43">
        <f>INDEX('Point Grid'!$C$8:$I$28,MATCH($A$1,'Point Grid'!$A$8:$A$28,0),MATCH(A6,'Point Grid'!$C$7:$I$7,0))</f>
        <v>2</v>
      </c>
      <c r="B7" s="119">
        <v>0.1</v>
      </c>
      <c r="C7" s="123" t="s">
        <v>237</v>
      </c>
      <c r="D7" s="40"/>
      <c r="E7" s="41"/>
      <c r="G7"/>
      <c r="H7"/>
      <c r="I7"/>
      <c r="J7"/>
      <c r="K7"/>
      <c r="L7"/>
      <c r="M7"/>
      <c r="N7"/>
    </row>
    <row r="8" spans="1:14" ht="15.75" thickBot="1" x14ac:dyDescent="0.3">
      <c r="A8" s="4"/>
      <c r="B8" s="72">
        <v>0.17499999999999999</v>
      </c>
      <c r="C8" s="123" t="s">
        <v>238</v>
      </c>
      <c r="D8" s="40"/>
      <c r="E8" s="41"/>
      <c r="G8"/>
      <c r="H8"/>
      <c r="I8"/>
      <c r="J8"/>
      <c r="K8"/>
      <c r="L8"/>
      <c r="M8"/>
      <c r="N8"/>
    </row>
    <row r="9" spans="1:14" x14ac:dyDescent="0.25">
      <c r="A9" s="39"/>
      <c r="B9" s="119">
        <v>0.08</v>
      </c>
      <c r="C9" s="123" t="s">
        <v>239</v>
      </c>
      <c r="D9" s="40"/>
      <c r="E9" s="41"/>
      <c r="G9"/>
      <c r="H9"/>
      <c r="I9"/>
      <c r="J9"/>
      <c r="K9"/>
      <c r="L9"/>
      <c r="M9"/>
      <c r="N9"/>
    </row>
    <row r="10" spans="1:14" x14ac:dyDescent="0.25">
      <c r="A10" s="39"/>
      <c r="B10" s="105">
        <v>22000</v>
      </c>
      <c r="C10" s="123" t="s">
        <v>240</v>
      </c>
      <c r="D10" s="40"/>
      <c r="E10" s="41"/>
      <c r="G10"/>
      <c r="H10"/>
      <c r="I10"/>
      <c r="J10"/>
      <c r="K10"/>
      <c r="L10"/>
      <c r="M10"/>
      <c r="N10"/>
    </row>
    <row r="11" spans="1:14" x14ac:dyDescent="0.25">
      <c r="A11" s="39"/>
      <c r="B11" s="73">
        <v>0.32</v>
      </c>
      <c r="C11" s="124" t="s">
        <v>241</v>
      </c>
      <c r="D11" s="40"/>
      <c r="E11" s="41"/>
      <c r="G11"/>
      <c r="H11"/>
      <c r="I11"/>
      <c r="J11"/>
      <c r="K11"/>
      <c r="L11"/>
      <c r="M11"/>
      <c r="N11"/>
    </row>
    <row r="12" spans="1:14" ht="15.75" thickBot="1" x14ac:dyDescent="0.3">
      <c r="A12" s="63"/>
      <c r="B12" s="57"/>
      <c r="C12" s="57"/>
      <c r="D12" s="57"/>
      <c r="E12" s="58"/>
      <c r="G12"/>
      <c r="H12"/>
      <c r="I12"/>
      <c r="J12"/>
      <c r="K12"/>
      <c r="L12"/>
      <c r="M12"/>
      <c r="N12"/>
    </row>
    <row r="13" spans="1:14" x14ac:dyDescent="0.25">
      <c r="G13"/>
      <c r="H13"/>
      <c r="I13"/>
      <c r="J13"/>
      <c r="K13"/>
      <c r="L13"/>
      <c r="M13"/>
      <c r="N13"/>
    </row>
    <row r="14" spans="1:14" x14ac:dyDescent="0.25">
      <c r="G14"/>
      <c r="H14"/>
      <c r="I14"/>
      <c r="J14"/>
      <c r="K14"/>
      <c r="L14"/>
      <c r="M14"/>
      <c r="N14"/>
    </row>
    <row r="15" spans="1:14" x14ac:dyDescent="0.25">
      <c r="G15"/>
      <c r="H15"/>
      <c r="I15"/>
      <c r="J15"/>
      <c r="K15"/>
      <c r="L15"/>
      <c r="M15"/>
      <c r="N15"/>
    </row>
    <row r="16" spans="1:14" x14ac:dyDescent="0.25">
      <c r="G16"/>
      <c r="H16"/>
      <c r="I16"/>
      <c r="J16"/>
      <c r="K16"/>
      <c r="L16"/>
      <c r="M16"/>
      <c r="N16"/>
    </row>
  </sheetData>
  <sheetProtection formatCells="0" formatColumns="0" formatRows="0"/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count="2">
    <dataValidation type="decimal" allowBlank="1" showInputMessage="1" showErrorMessage="1" sqref="A8" xr:uid="{AA14A201-453D-4451-9859-812DDBFEDE46}">
      <formula1>0</formula1>
      <formula2>A7</formula2>
    </dataValidation>
    <dataValidation type="list" allowBlank="1" showInputMessage="1" showErrorMessage="1" sqref="B1" xr:uid="{3135A7B7-1E11-473E-9B2F-023E46AE19DF}">
      <formula1>"Finished, Flag for Review, Incomplete"</formula1>
    </dataValidation>
  </dataValidations>
  <hyperlinks>
    <hyperlink ref="E1" location="Navigator!A1" display="Navigator" xr:uid="{4019C851-C0C2-44DC-BC5E-9AB43CA40822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7C649-2601-492B-9D6B-7A4C22A2668A}">
  <sheetPr codeName="Sheet17"/>
  <dimension ref="A1:P5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10.85546875" style="3" customWidth="1"/>
    <col min="4" max="4" width="24.85546875" style="3" customWidth="1"/>
    <col min="5" max="5" width="21.28515625" style="3" customWidth="1"/>
    <col min="6" max="6" width="9.5703125" style="3" customWidth="1"/>
    <col min="7" max="7" width="5.7109375" style="3" customWidth="1"/>
    <col min="8" max="8" width="3.7109375" style="28" customWidth="1"/>
    <col min="9" max="9" width="10.85546875" style="3" customWidth="1"/>
    <col min="10" max="10" width="10.85546875" style="3" bestFit="1" customWidth="1"/>
    <col min="11" max="11" width="13.140625" style="3" bestFit="1" customWidth="1"/>
    <col min="12" max="12" width="13.7109375" style="3" bestFit="1" customWidth="1"/>
    <col min="13" max="16384" width="9.140625" style="3"/>
  </cols>
  <sheetData>
    <row r="1" spans="1:16" ht="15.75" x14ac:dyDescent="0.25">
      <c r="A1" s="37">
        <v>15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6" x14ac:dyDescent="0.25">
      <c r="A2" s="39"/>
      <c r="B2" s="40"/>
      <c r="C2" s="40"/>
      <c r="D2" s="40"/>
      <c r="E2" s="40"/>
      <c r="F2" s="40"/>
      <c r="G2" s="41"/>
      <c r="H2" s="28" t="s">
        <v>63</v>
      </c>
      <c r="I2"/>
      <c r="J2"/>
      <c r="K2"/>
      <c r="L2"/>
      <c r="M2"/>
      <c r="N2"/>
      <c r="O2"/>
      <c r="P2"/>
    </row>
    <row r="3" spans="1:16" x14ac:dyDescent="0.25">
      <c r="A3" s="42" t="s">
        <v>14</v>
      </c>
      <c r="B3" s="40" t="s">
        <v>242</v>
      </c>
      <c r="C3" s="40"/>
      <c r="D3" s="40"/>
      <c r="E3" s="40"/>
      <c r="F3" s="40"/>
      <c r="G3" s="41"/>
      <c r="I3"/>
      <c r="J3"/>
      <c r="K3"/>
      <c r="L3"/>
      <c r="M3"/>
      <c r="N3"/>
      <c r="O3"/>
      <c r="P3"/>
    </row>
    <row r="4" spans="1:16" x14ac:dyDescent="0.25">
      <c r="A4" s="43">
        <f>INDEX('Point Grid'!B:B,MATCH('15'!A1,'Point Grid'!A:A,0))</f>
        <v>4</v>
      </c>
      <c r="B4" s="40" t="s">
        <v>243</v>
      </c>
      <c r="C4" s="40"/>
      <c r="D4" s="40"/>
      <c r="E4" s="40"/>
      <c r="F4" s="40"/>
      <c r="G4" s="41"/>
      <c r="I4"/>
      <c r="J4"/>
      <c r="K4"/>
      <c r="L4"/>
      <c r="M4"/>
      <c r="N4"/>
      <c r="O4"/>
      <c r="P4"/>
    </row>
    <row r="5" spans="1:16" x14ac:dyDescent="0.25">
      <c r="A5" s="39"/>
      <c r="B5" s="40"/>
      <c r="C5" s="40"/>
      <c r="D5" s="40"/>
      <c r="E5" s="40"/>
      <c r="F5" s="40"/>
      <c r="G5" s="41"/>
      <c r="I5"/>
      <c r="J5"/>
      <c r="K5"/>
      <c r="L5"/>
      <c r="M5"/>
      <c r="N5"/>
      <c r="O5"/>
      <c r="P5"/>
    </row>
    <row r="6" spans="1:16" x14ac:dyDescent="0.25">
      <c r="A6" s="39"/>
      <c r="B6" s="208">
        <v>1250000</v>
      </c>
      <c r="C6" s="121" t="s">
        <v>244</v>
      </c>
      <c r="D6" s="121"/>
      <c r="E6" s="122"/>
      <c r="F6" s="40"/>
      <c r="G6" s="41"/>
      <c r="I6"/>
      <c r="J6"/>
      <c r="K6"/>
      <c r="L6"/>
      <c r="M6"/>
      <c r="N6"/>
      <c r="O6"/>
      <c r="P6"/>
    </row>
    <row r="7" spans="1:16" x14ac:dyDescent="0.25">
      <c r="A7" s="39"/>
      <c r="B7" s="119">
        <v>0.06</v>
      </c>
      <c r="C7" s="40" t="s">
        <v>246</v>
      </c>
      <c r="D7" s="40"/>
      <c r="E7" s="123"/>
      <c r="F7" s="40"/>
      <c r="G7" s="41"/>
      <c r="I7"/>
      <c r="J7"/>
      <c r="K7"/>
      <c r="L7"/>
      <c r="M7"/>
      <c r="N7"/>
      <c r="O7"/>
      <c r="P7"/>
    </row>
    <row r="8" spans="1:16" x14ac:dyDescent="0.25">
      <c r="A8" s="39"/>
      <c r="B8" s="213">
        <v>4.4999999999999998E-2</v>
      </c>
      <c r="C8" s="40" t="s">
        <v>247</v>
      </c>
      <c r="D8" s="40"/>
      <c r="E8" s="123"/>
      <c r="F8" s="40"/>
      <c r="G8" s="41"/>
      <c r="I8"/>
      <c r="J8"/>
      <c r="K8"/>
      <c r="L8"/>
      <c r="M8"/>
      <c r="N8"/>
      <c r="O8"/>
      <c r="P8"/>
    </row>
    <row r="9" spans="1:16" x14ac:dyDescent="0.25">
      <c r="A9" s="39"/>
      <c r="B9" s="119">
        <v>0.11</v>
      </c>
      <c r="C9" s="40" t="s">
        <v>248</v>
      </c>
      <c r="D9" s="40"/>
      <c r="E9" s="123"/>
      <c r="F9" s="40"/>
      <c r="G9" s="41"/>
      <c r="I9"/>
      <c r="J9"/>
      <c r="K9"/>
      <c r="L9"/>
      <c r="M9"/>
      <c r="N9"/>
      <c r="O9"/>
      <c r="P9"/>
    </row>
    <row r="10" spans="1:16" x14ac:dyDescent="0.25">
      <c r="A10" s="39"/>
      <c r="B10" s="119">
        <v>0.04</v>
      </c>
      <c r="C10" s="40" t="s">
        <v>249</v>
      </c>
      <c r="D10" s="40"/>
      <c r="E10" s="123"/>
      <c r="F10" s="40"/>
      <c r="G10" s="41"/>
      <c r="I10"/>
      <c r="J10"/>
      <c r="K10"/>
      <c r="L10"/>
      <c r="M10"/>
      <c r="N10"/>
      <c r="O10"/>
      <c r="P10"/>
    </row>
    <row r="11" spans="1:16" x14ac:dyDescent="0.25">
      <c r="A11" s="39"/>
      <c r="B11" s="119">
        <v>0.1</v>
      </c>
      <c r="C11" s="40" t="s">
        <v>411</v>
      </c>
      <c r="D11" s="40"/>
      <c r="E11" s="123"/>
      <c r="F11" s="40"/>
      <c r="G11" s="41"/>
      <c r="I11"/>
      <c r="J11"/>
      <c r="K11"/>
      <c r="L11"/>
      <c r="M11"/>
      <c r="N11"/>
      <c r="O11"/>
      <c r="P11"/>
    </row>
    <row r="12" spans="1:16" x14ac:dyDescent="0.25">
      <c r="A12" s="39"/>
      <c r="B12" s="119">
        <v>0.08</v>
      </c>
      <c r="C12" s="40" t="s">
        <v>245</v>
      </c>
      <c r="D12" s="40"/>
      <c r="E12" s="123"/>
      <c r="F12" s="40"/>
      <c r="G12" s="41"/>
      <c r="I12"/>
      <c r="J12"/>
      <c r="K12"/>
      <c r="L12"/>
      <c r="M12"/>
      <c r="N12"/>
      <c r="O12"/>
      <c r="P12"/>
    </row>
    <row r="13" spans="1:16" x14ac:dyDescent="0.25">
      <c r="A13" s="39"/>
      <c r="B13" s="119">
        <v>0.03</v>
      </c>
      <c r="C13" s="40" t="s">
        <v>250</v>
      </c>
      <c r="D13" s="40"/>
      <c r="E13" s="123"/>
      <c r="F13" s="40"/>
      <c r="G13" s="41"/>
      <c r="I13"/>
      <c r="J13"/>
      <c r="K13"/>
      <c r="L13"/>
      <c r="M13"/>
      <c r="N13"/>
      <c r="O13"/>
      <c r="P13"/>
    </row>
    <row r="14" spans="1:16" x14ac:dyDescent="0.25">
      <c r="A14" s="39"/>
      <c r="B14" s="120">
        <v>0.05</v>
      </c>
      <c r="C14" s="61" t="s">
        <v>251</v>
      </c>
      <c r="D14" s="61"/>
      <c r="E14" s="124"/>
      <c r="F14" s="40"/>
      <c r="G14" s="41"/>
      <c r="I14"/>
      <c r="J14"/>
      <c r="K14"/>
      <c r="L14"/>
      <c r="M14"/>
      <c r="N14"/>
      <c r="O14"/>
      <c r="P14"/>
    </row>
    <row r="15" spans="1:16" x14ac:dyDescent="0.25">
      <c r="A15" s="39"/>
      <c r="B15" s="40"/>
      <c r="C15" s="40"/>
      <c r="D15" s="40"/>
      <c r="E15" s="40"/>
      <c r="F15" s="40"/>
      <c r="G15" s="41"/>
      <c r="I15"/>
      <c r="J15"/>
      <c r="K15"/>
      <c r="L15"/>
      <c r="M15"/>
      <c r="N15"/>
      <c r="O15"/>
      <c r="P15"/>
    </row>
    <row r="16" spans="1:16" x14ac:dyDescent="0.25">
      <c r="A16" s="39"/>
      <c r="B16" s="40" t="s">
        <v>252</v>
      </c>
      <c r="C16" s="40"/>
      <c r="D16" s="40"/>
      <c r="E16" s="40"/>
      <c r="F16" s="40"/>
      <c r="G16" s="41"/>
      <c r="I16"/>
      <c r="J16"/>
      <c r="K16"/>
      <c r="L16"/>
      <c r="M16"/>
      <c r="N16"/>
      <c r="O16"/>
      <c r="P16"/>
    </row>
    <row r="17" spans="1:16" x14ac:dyDescent="0.25">
      <c r="A17" s="39"/>
      <c r="B17" s="103" t="s">
        <v>98</v>
      </c>
      <c r="C17" s="125" t="s">
        <v>253</v>
      </c>
      <c r="D17" s="126"/>
      <c r="E17" s="40"/>
      <c r="F17" s="40"/>
      <c r="G17" s="41"/>
      <c r="I17"/>
      <c r="J17"/>
      <c r="K17"/>
      <c r="L17"/>
      <c r="M17"/>
      <c r="N17"/>
      <c r="O17"/>
      <c r="P17"/>
    </row>
    <row r="18" spans="1:16" x14ac:dyDescent="0.25">
      <c r="A18" s="39"/>
      <c r="B18" s="71">
        <v>1</v>
      </c>
      <c r="C18" s="220">
        <v>400000</v>
      </c>
      <c r="D18" s="221"/>
      <c r="E18" s="40"/>
      <c r="F18" s="40"/>
      <c r="G18" s="41"/>
      <c r="I18"/>
      <c r="J18"/>
      <c r="K18"/>
      <c r="L18"/>
      <c r="M18"/>
      <c r="N18"/>
      <c r="O18"/>
      <c r="P18"/>
    </row>
    <row r="19" spans="1:16" x14ac:dyDescent="0.25">
      <c r="A19" s="39"/>
      <c r="B19" s="71">
        <v>2</v>
      </c>
      <c r="C19" s="222">
        <v>800000</v>
      </c>
      <c r="D19" s="223"/>
      <c r="E19" s="40"/>
      <c r="F19" s="40"/>
      <c r="G19" s="41"/>
      <c r="I19"/>
      <c r="J19"/>
      <c r="K19"/>
      <c r="L19"/>
      <c r="M19"/>
      <c r="N19"/>
      <c r="O19"/>
      <c r="P19"/>
    </row>
    <row r="20" spans="1:16" x14ac:dyDescent="0.25">
      <c r="A20" s="39"/>
      <c r="B20" s="71">
        <v>3</v>
      </c>
      <c r="C20" s="222">
        <v>1000000</v>
      </c>
      <c r="D20" s="223"/>
      <c r="E20" s="40"/>
      <c r="F20" s="40"/>
      <c r="G20" s="41"/>
      <c r="I20"/>
      <c r="J20"/>
      <c r="K20"/>
      <c r="L20"/>
      <c r="M20"/>
      <c r="N20"/>
      <c r="O20"/>
      <c r="P20"/>
    </row>
    <row r="21" spans="1:16" x14ac:dyDescent="0.25">
      <c r="A21" s="39"/>
      <c r="B21" s="71">
        <v>4</v>
      </c>
      <c r="C21" s="222">
        <v>1200000</v>
      </c>
      <c r="D21" s="223"/>
      <c r="E21" s="40"/>
      <c r="F21" s="40"/>
      <c r="G21" s="41"/>
      <c r="I21"/>
      <c r="J21"/>
      <c r="K21"/>
      <c r="L21"/>
      <c r="M21"/>
      <c r="N21"/>
      <c r="O21"/>
      <c r="P21"/>
    </row>
    <row r="22" spans="1:16" x14ac:dyDescent="0.25">
      <c r="A22" s="39"/>
      <c r="B22" s="73">
        <v>5</v>
      </c>
      <c r="C22" s="224">
        <v>1600000</v>
      </c>
      <c r="D22" s="225"/>
      <c r="E22" s="40"/>
      <c r="F22" s="40"/>
      <c r="G22" s="41"/>
      <c r="I22"/>
      <c r="J22"/>
      <c r="K22"/>
      <c r="L22"/>
      <c r="M22"/>
      <c r="N22"/>
      <c r="O22"/>
      <c r="P22"/>
    </row>
    <row r="23" spans="1:16" x14ac:dyDescent="0.25">
      <c r="A23" s="39"/>
      <c r="B23" s="40"/>
      <c r="C23" s="40"/>
      <c r="D23" s="40"/>
      <c r="E23" s="40"/>
      <c r="F23" s="40"/>
      <c r="G23" s="41"/>
      <c r="I23"/>
      <c r="J23"/>
      <c r="K23"/>
      <c r="L23"/>
      <c r="M23"/>
      <c r="N23"/>
      <c r="O23"/>
      <c r="P23"/>
    </row>
    <row r="24" spans="1:16" x14ac:dyDescent="0.25">
      <c r="A24" s="55" t="s">
        <v>2</v>
      </c>
      <c r="B24" s="40" t="s">
        <v>254</v>
      </c>
      <c r="C24" s="40"/>
      <c r="D24" s="40"/>
      <c r="E24" s="40"/>
      <c r="F24" s="40"/>
      <c r="G24" s="41"/>
      <c r="H24" s="3"/>
      <c r="I24"/>
      <c r="J24"/>
      <c r="K24"/>
      <c r="L24"/>
      <c r="M24"/>
      <c r="N24"/>
      <c r="O24"/>
      <c r="P24"/>
    </row>
    <row r="25" spans="1:16" ht="15.75" thickBot="1" x14ac:dyDescent="0.3">
      <c r="A25" s="43">
        <f>INDEX('Point Grid'!$C$8:$I$28,MATCH($A$1,'Point Grid'!$A$8:$A$28,0),MATCH(A24,'Point Grid'!$C$7:$I$7,0))</f>
        <v>2</v>
      </c>
      <c r="B25" s="40" t="s">
        <v>255</v>
      </c>
      <c r="C25" s="40"/>
      <c r="D25" s="40"/>
      <c r="E25" s="40"/>
      <c r="F25" s="40"/>
      <c r="G25" s="41"/>
      <c r="I25"/>
      <c r="J25"/>
      <c r="K25"/>
      <c r="L25"/>
      <c r="M25"/>
      <c r="N25"/>
      <c r="O25"/>
      <c r="P25"/>
    </row>
    <row r="26" spans="1:16" ht="15.75" thickBot="1" x14ac:dyDescent="0.3">
      <c r="A26" s="4"/>
      <c r="B26" s="40"/>
      <c r="C26" s="40"/>
      <c r="D26" s="40"/>
      <c r="E26" s="40"/>
      <c r="F26" s="40"/>
      <c r="G26" s="41"/>
      <c r="I26"/>
      <c r="J26"/>
      <c r="K26"/>
      <c r="L26"/>
      <c r="M26"/>
      <c r="N26"/>
      <c r="O26"/>
      <c r="P26"/>
    </row>
    <row r="27" spans="1:16" x14ac:dyDescent="0.25">
      <c r="A27" s="39"/>
      <c r="B27" s="40"/>
      <c r="C27" s="40"/>
      <c r="D27" s="40"/>
      <c r="E27" s="40"/>
      <c r="F27" s="40"/>
      <c r="G27" s="41"/>
      <c r="I27"/>
      <c r="J27"/>
      <c r="K27"/>
      <c r="L27"/>
      <c r="M27"/>
      <c r="N27"/>
      <c r="O27"/>
      <c r="P27"/>
    </row>
    <row r="28" spans="1:16" x14ac:dyDescent="0.25">
      <c r="A28" s="55" t="s">
        <v>3</v>
      </c>
      <c r="B28" s="40" t="s">
        <v>256</v>
      </c>
      <c r="C28" s="40"/>
      <c r="D28" s="40"/>
      <c r="E28" s="40"/>
      <c r="F28" s="40"/>
      <c r="G28" s="41"/>
      <c r="I28"/>
      <c r="J28"/>
      <c r="K28"/>
      <c r="L28"/>
      <c r="M28"/>
      <c r="N28"/>
      <c r="O28"/>
      <c r="P28"/>
    </row>
    <row r="29" spans="1:16" ht="15.75" thickBot="1" x14ac:dyDescent="0.3">
      <c r="A29" s="43">
        <f>INDEX('Point Grid'!$C$8:$I$28,MATCH($A$1,'Point Grid'!$A$8:$A$28,0),MATCH(A28,'Point Grid'!$C$7:$I$7,0))</f>
        <v>2</v>
      </c>
      <c r="B29" s="40" t="s">
        <v>439</v>
      </c>
      <c r="C29" s="40"/>
      <c r="D29" s="40"/>
      <c r="E29" s="40"/>
      <c r="F29" s="40"/>
      <c r="G29" s="41"/>
      <c r="I29"/>
      <c r="J29"/>
      <c r="K29"/>
      <c r="L29"/>
      <c r="M29"/>
      <c r="N29"/>
      <c r="O29"/>
      <c r="P29"/>
    </row>
    <row r="30" spans="1:16" ht="15.75" thickBot="1" x14ac:dyDescent="0.3">
      <c r="A30" s="4"/>
      <c r="B30" s="57"/>
      <c r="C30" s="57"/>
      <c r="D30" s="57"/>
      <c r="E30" s="57"/>
      <c r="F30" s="57"/>
      <c r="G30" s="58"/>
      <c r="I30"/>
      <c r="J30"/>
      <c r="K30"/>
      <c r="L30"/>
      <c r="M30"/>
      <c r="N30"/>
      <c r="O30"/>
      <c r="P30"/>
    </row>
    <row r="31" spans="1:16" x14ac:dyDescent="0.25">
      <c r="H31" s="3"/>
      <c r="I31"/>
      <c r="J31"/>
      <c r="K31"/>
      <c r="L31"/>
      <c r="M31"/>
      <c r="N31"/>
      <c r="O31"/>
      <c r="P31"/>
    </row>
    <row r="32" spans="1:16" x14ac:dyDescent="0.25">
      <c r="H32" s="3"/>
      <c r="I32"/>
      <c r="J32"/>
      <c r="K32"/>
      <c r="L32"/>
      <c r="M32"/>
      <c r="N32"/>
      <c r="O32"/>
      <c r="P32"/>
    </row>
    <row r="33" spans="8:16" x14ac:dyDescent="0.25">
      <c r="H33" s="3"/>
      <c r="I33"/>
      <c r="J33"/>
      <c r="K33"/>
      <c r="L33"/>
      <c r="M33"/>
      <c r="N33"/>
      <c r="O33"/>
      <c r="P33"/>
    </row>
    <row r="34" spans="8:16" x14ac:dyDescent="0.25">
      <c r="H34" s="3"/>
      <c r="I34"/>
      <c r="J34"/>
      <c r="K34"/>
      <c r="L34"/>
      <c r="M34"/>
      <c r="N34"/>
      <c r="O34"/>
      <c r="P34"/>
    </row>
    <row r="35" spans="8:16" x14ac:dyDescent="0.25">
      <c r="H35" s="3"/>
      <c r="I35"/>
      <c r="J35"/>
      <c r="K35"/>
      <c r="L35"/>
      <c r="M35"/>
      <c r="N35"/>
      <c r="O35"/>
      <c r="P35"/>
    </row>
    <row r="36" spans="8:16" x14ac:dyDescent="0.25">
      <c r="H36" s="3"/>
      <c r="I36"/>
      <c r="J36"/>
      <c r="K36"/>
      <c r="L36"/>
      <c r="M36"/>
      <c r="N36"/>
      <c r="O36"/>
      <c r="P36"/>
    </row>
    <row r="37" spans="8:16" x14ac:dyDescent="0.25">
      <c r="H37" s="3"/>
      <c r="I37"/>
      <c r="J37"/>
      <c r="K37"/>
      <c r="L37"/>
      <c r="M37"/>
      <c r="N37"/>
      <c r="O37"/>
      <c r="P37"/>
    </row>
    <row r="38" spans="8:16" x14ac:dyDescent="0.25">
      <c r="H38" s="3"/>
      <c r="I38"/>
      <c r="J38"/>
      <c r="K38"/>
      <c r="L38"/>
      <c r="M38"/>
      <c r="N38"/>
      <c r="O38"/>
      <c r="P38"/>
    </row>
    <row r="39" spans="8:16" x14ac:dyDescent="0.25">
      <c r="I39"/>
      <c r="J39"/>
      <c r="K39"/>
      <c r="L39"/>
      <c r="M39"/>
      <c r="N39"/>
      <c r="O39"/>
      <c r="P39"/>
    </row>
    <row r="40" spans="8:16" x14ac:dyDescent="0.25">
      <c r="I40"/>
      <c r="J40"/>
      <c r="K40"/>
      <c r="L40"/>
      <c r="M40"/>
      <c r="N40"/>
      <c r="O40"/>
      <c r="P40"/>
    </row>
    <row r="41" spans="8:16" x14ac:dyDescent="0.25">
      <c r="I41"/>
      <c r="J41"/>
      <c r="K41"/>
      <c r="L41"/>
      <c r="M41"/>
      <c r="N41"/>
      <c r="O41"/>
      <c r="P41"/>
    </row>
    <row r="42" spans="8:16" x14ac:dyDescent="0.25">
      <c r="I42"/>
      <c r="J42"/>
      <c r="K42"/>
      <c r="L42"/>
      <c r="M42"/>
      <c r="N42"/>
      <c r="O42"/>
      <c r="P42"/>
    </row>
    <row r="43" spans="8:16" x14ac:dyDescent="0.25">
      <c r="I43"/>
      <c r="J43"/>
      <c r="K43"/>
      <c r="L43"/>
      <c r="M43"/>
      <c r="N43"/>
      <c r="O43"/>
      <c r="P43"/>
    </row>
    <row r="44" spans="8:16" x14ac:dyDescent="0.25">
      <c r="I44"/>
      <c r="J44"/>
      <c r="K44"/>
      <c r="L44"/>
      <c r="M44"/>
      <c r="N44"/>
      <c r="O44"/>
      <c r="P44"/>
    </row>
    <row r="45" spans="8:16" x14ac:dyDescent="0.25">
      <c r="I45"/>
      <c r="J45"/>
      <c r="K45"/>
      <c r="L45"/>
      <c r="M45"/>
      <c r="N45"/>
      <c r="O45"/>
      <c r="P45"/>
    </row>
    <row r="46" spans="8:16" x14ac:dyDescent="0.25">
      <c r="I46"/>
      <c r="J46"/>
      <c r="K46"/>
      <c r="L46"/>
      <c r="M46"/>
      <c r="N46"/>
      <c r="O46"/>
      <c r="P46"/>
    </row>
    <row r="47" spans="8:16" x14ac:dyDescent="0.25">
      <c r="I47"/>
      <c r="J47"/>
      <c r="K47"/>
      <c r="L47"/>
      <c r="M47"/>
      <c r="N47"/>
      <c r="O47"/>
      <c r="P47"/>
    </row>
    <row r="48" spans="8:16" x14ac:dyDescent="0.25">
      <c r="I48"/>
      <c r="J48"/>
      <c r="K48"/>
      <c r="L48"/>
      <c r="M48"/>
      <c r="N48"/>
      <c r="O48"/>
      <c r="P48"/>
    </row>
    <row r="49" spans="9:16" x14ac:dyDescent="0.25">
      <c r="I49"/>
      <c r="J49"/>
      <c r="K49"/>
      <c r="L49"/>
      <c r="M49"/>
      <c r="N49"/>
      <c r="O49"/>
      <c r="P49"/>
    </row>
    <row r="50" spans="9:16" x14ac:dyDescent="0.25">
      <c r="I50"/>
      <c r="J50"/>
      <c r="K50"/>
      <c r="L50"/>
      <c r="M50"/>
      <c r="N50"/>
      <c r="O50"/>
      <c r="P50"/>
    </row>
    <row r="51" spans="9:16" x14ac:dyDescent="0.25">
      <c r="I51"/>
      <c r="J51"/>
      <c r="K51"/>
      <c r="L51"/>
      <c r="M51"/>
      <c r="N51"/>
      <c r="O51"/>
      <c r="P51"/>
    </row>
    <row r="52" spans="9:16" x14ac:dyDescent="0.25">
      <c r="I52"/>
      <c r="J52"/>
      <c r="K52"/>
      <c r="L52"/>
      <c r="M52"/>
      <c r="N52"/>
      <c r="O52"/>
      <c r="P52"/>
    </row>
  </sheetData>
  <sheetProtection formatCells="0" formatColumns="0" formatRows="0"/>
  <mergeCells count="5">
    <mergeCell ref="C18:D18"/>
    <mergeCell ref="C19:D19"/>
    <mergeCell ref="C20:D20"/>
    <mergeCell ref="C21:D21"/>
    <mergeCell ref="C22:D22"/>
  </mergeCells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count="2">
    <dataValidation type="list" allowBlank="1" showInputMessage="1" showErrorMessage="1" sqref="B1" xr:uid="{1ABE1E93-AB03-4BAF-BD5E-4D5585611AAF}">
      <formula1>"Finished, Flag for Review, Incomplete"</formula1>
    </dataValidation>
    <dataValidation type="decimal" allowBlank="1" showInputMessage="1" showErrorMessage="1" sqref="A26 A30" xr:uid="{31C76038-421C-4459-B0DC-34067AB65D07}">
      <formula1>0</formula1>
      <formula2>A25</formula2>
    </dataValidation>
  </dataValidations>
  <hyperlinks>
    <hyperlink ref="G1" location="Navigator!A1" display="Navigator" xr:uid="{CB284CBF-B294-43C3-BE9A-A88AEF221815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12A0-80E3-4C76-B49A-35C917D20126}">
  <sheetPr codeName="Sheet18"/>
  <dimension ref="A1:O5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9.42578125" style="3" customWidth="1"/>
    <col min="4" max="5" width="12.140625" style="3" customWidth="1"/>
    <col min="6" max="6" width="19.5703125" style="3" bestFit="1" customWidth="1"/>
    <col min="7" max="7" width="5.7109375" style="3" customWidth="1"/>
    <col min="8" max="8" width="3.7109375" style="28" customWidth="1"/>
    <col min="9" max="9" width="10.85546875" style="3" bestFit="1" customWidth="1"/>
    <col min="10" max="10" width="11.85546875" style="3" bestFit="1" customWidth="1"/>
    <col min="11" max="11" width="10.85546875" style="3" bestFit="1" customWidth="1"/>
    <col min="12" max="12" width="9.140625" style="3"/>
    <col min="13" max="13" width="11.85546875" style="3" bestFit="1" customWidth="1"/>
    <col min="14" max="16384" width="9.140625" style="3"/>
  </cols>
  <sheetData>
    <row r="1" spans="1:15" ht="15.75" x14ac:dyDescent="0.25">
      <c r="A1" s="37">
        <v>16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5" x14ac:dyDescent="0.25">
      <c r="A2" s="39"/>
      <c r="B2" s="40"/>
      <c r="C2" s="40"/>
      <c r="D2" s="40"/>
      <c r="E2" s="40"/>
      <c r="F2" s="40"/>
      <c r="G2" s="41"/>
      <c r="H2" s="28" t="s">
        <v>63</v>
      </c>
      <c r="I2"/>
      <c r="J2"/>
      <c r="K2"/>
      <c r="L2"/>
      <c r="M2"/>
      <c r="N2"/>
      <c r="O2"/>
    </row>
    <row r="3" spans="1:15" x14ac:dyDescent="0.25">
      <c r="A3" s="42" t="s">
        <v>14</v>
      </c>
      <c r="B3" s="40" t="s">
        <v>257</v>
      </c>
      <c r="C3" s="40"/>
      <c r="D3" s="40"/>
      <c r="E3" s="40"/>
      <c r="F3" s="40"/>
      <c r="G3" s="41"/>
      <c r="I3"/>
      <c r="J3"/>
      <c r="K3"/>
      <c r="L3"/>
      <c r="M3"/>
      <c r="N3"/>
      <c r="O3"/>
    </row>
    <row r="4" spans="1:15" x14ac:dyDescent="0.25">
      <c r="A4" s="43">
        <f>INDEX('Point Grid'!B:B,MATCH('16'!A1,'Point Grid'!A:A,0))</f>
        <v>4</v>
      </c>
      <c r="B4" s="40" t="s">
        <v>258</v>
      </c>
      <c r="C4" s="40"/>
      <c r="D4" s="40"/>
      <c r="E4" s="40"/>
      <c r="F4" s="40"/>
      <c r="G4" s="41"/>
      <c r="I4"/>
      <c r="J4"/>
      <c r="K4"/>
      <c r="L4"/>
      <c r="M4"/>
      <c r="N4"/>
      <c r="O4"/>
    </row>
    <row r="5" spans="1:15" x14ac:dyDescent="0.25">
      <c r="A5" s="39"/>
      <c r="B5" s="40" t="s">
        <v>259</v>
      </c>
      <c r="C5" s="40"/>
      <c r="D5" s="40"/>
      <c r="E5" s="40"/>
      <c r="F5" s="40"/>
      <c r="G5" s="41"/>
      <c r="I5"/>
      <c r="J5"/>
      <c r="K5"/>
      <c r="L5"/>
      <c r="M5"/>
      <c r="N5"/>
      <c r="O5"/>
    </row>
    <row r="6" spans="1:15" x14ac:dyDescent="0.25">
      <c r="A6" s="39"/>
      <c r="B6" s="40"/>
      <c r="C6" s="40"/>
      <c r="D6" s="40"/>
      <c r="E6" s="40"/>
      <c r="F6" s="40"/>
      <c r="G6" s="41"/>
      <c r="I6"/>
      <c r="J6"/>
      <c r="K6"/>
      <c r="L6"/>
      <c r="M6"/>
      <c r="N6"/>
      <c r="O6"/>
    </row>
    <row r="7" spans="1:15" x14ac:dyDescent="0.25">
      <c r="A7" s="39"/>
      <c r="B7" s="208">
        <v>750000</v>
      </c>
      <c r="C7" s="121" t="s">
        <v>260</v>
      </c>
      <c r="D7" s="121"/>
      <c r="E7" s="122"/>
      <c r="F7" s="40"/>
      <c r="G7" s="41"/>
      <c r="I7"/>
      <c r="J7"/>
      <c r="K7"/>
      <c r="L7"/>
      <c r="M7"/>
      <c r="N7"/>
      <c r="O7"/>
    </row>
    <row r="8" spans="1:15" x14ac:dyDescent="0.25">
      <c r="A8" s="39"/>
      <c r="B8" s="105">
        <v>225000</v>
      </c>
      <c r="C8" s="40" t="s">
        <v>261</v>
      </c>
      <c r="D8" s="40"/>
      <c r="E8" s="123"/>
      <c r="F8" s="40"/>
      <c r="G8" s="41"/>
      <c r="I8"/>
      <c r="J8"/>
      <c r="K8"/>
      <c r="L8"/>
      <c r="M8"/>
      <c r="N8"/>
      <c r="O8"/>
    </row>
    <row r="9" spans="1:15" x14ac:dyDescent="0.25">
      <c r="A9" s="39"/>
      <c r="B9" s="71">
        <v>1.1499999999999999</v>
      </c>
      <c r="C9" s="40" t="s">
        <v>262</v>
      </c>
      <c r="D9" s="40"/>
      <c r="E9" s="123"/>
      <c r="F9" s="40"/>
      <c r="G9" s="41"/>
      <c r="I9"/>
      <c r="J9"/>
      <c r="K9"/>
      <c r="L9"/>
      <c r="M9"/>
      <c r="N9"/>
      <c r="O9"/>
    </row>
    <row r="10" spans="1:15" x14ac:dyDescent="0.25">
      <c r="A10" s="39"/>
      <c r="B10" s="105">
        <v>130000</v>
      </c>
      <c r="C10" s="40" t="s">
        <v>263</v>
      </c>
      <c r="D10" s="40"/>
      <c r="E10" s="123"/>
      <c r="F10" s="40"/>
      <c r="G10" s="41"/>
      <c r="I10"/>
      <c r="J10"/>
      <c r="K10"/>
      <c r="L10"/>
      <c r="M10"/>
      <c r="N10"/>
      <c r="O10"/>
    </row>
    <row r="11" spans="1:15" x14ac:dyDescent="0.25">
      <c r="A11" s="39"/>
      <c r="B11" s="120">
        <v>0.05</v>
      </c>
      <c r="C11" s="61" t="s">
        <v>269</v>
      </c>
      <c r="D11" s="61"/>
      <c r="E11" s="124"/>
      <c r="F11" s="40"/>
      <c r="G11" s="41"/>
      <c r="I11"/>
      <c r="J11"/>
      <c r="K11"/>
      <c r="L11"/>
      <c r="M11"/>
      <c r="N11"/>
      <c r="O11"/>
    </row>
    <row r="12" spans="1:15" x14ac:dyDescent="0.25">
      <c r="A12" s="39"/>
      <c r="B12" s="40"/>
      <c r="C12" s="40"/>
      <c r="D12" s="40"/>
      <c r="E12" s="40"/>
      <c r="F12" s="40"/>
      <c r="G12" s="41"/>
      <c r="I12"/>
      <c r="J12"/>
      <c r="K12"/>
      <c r="L12"/>
      <c r="M12"/>
      <c r="N12"/>
      <c r="O12"/>
    </row>
    <row r="13" spans="1:15" x14ac:dyDescent="0.25">
      <c r="A13" s="55" t="s">
        <v>2</v>
      </c>
      <c r="B13" s="40" t="s">
        <v>264</v>
      </c>
      <c r="C13" s="40"/>
      <c r="D13" s="40"/>
      <c r="E13" s="40"/>
      <c r="F13" s="40"/>
      <c r="G13" s="41"/>
      <c r="I13"/>
      <c r="J13"/>
      <c r="K13"/>
      <c r="L13"/>
      <c r="M13"/>
      <c r="N13"/>
      <c r="O13"/>
    </row>
    <row r="14" spans="1:15" ht="15.75" thickBot="1" x14ac:dyDescent="0.3">
      <c r="A14" s="43">
        <f>INDEX('Point Grid'!$C$8:$I$28,MATCH($A$1,'Point Grid'!$A$8:$A$28,0),MATCH(A13,'Point Grid'!$C$7:$I$7,0))</f>
        <v>2</v>
      </c>
      <c r="B14" s="40"/>
      <c r="C14" s="40"/>
      <c r="D14" s="40"/>
      <c r="E14" s="40"/>
      <c r="F14" s="40"/>
      <c r="G14" s="41"/>
      <c r="I14"/>
      <c r="J14"/>
      <c r="K14"/>
      <c r="L14"/>
      <c r="M14"/>
      <c r="N14"/>
      <c r="O14"/>
    </row>
    <row r="15" spans="1:15" ht="15.75" thickBot="1" x14ac:dyDescent="0.3">
      <c r="A15" s="4"/>
      <c r="B15" s="40"/>
      <c r="C15" s="40"/>
      <c r="D15" s="40"/>
      <c r="E15" s="40"/>
      <c r="F15" s="40"/>
      <c r="G15" s="41"/>
      <c r="I15"/>
      <c r="J15"/>
      <c r="K15"/>
      <c r="L15"/>
      <c r="M15"/>
      <c r="N15"/>
      <c r="O15"/>
    </row>
    <row r="16" spans="1:15" x14ac:dyDescent="0.25">
      <c r="A16" s="39"/>
      <c r="B16" s="40"/>
      <c r="C16" s="40"/>
      <c r="D16" s="40"/>
      <c r="E16" s="40"/>
      <c r="F16" s="40"/>
      <c r="G16" s="41"/>
      <c r="I16"/>
      <c r="J16"/>
      <c r="K16"/>
      <c r="L16"/>
      <c r="M16"/>
      <c r="N16"/>
      <c r="O16"/>
    </row>
    <row r="17" spans="1:15" x14ac:dyDescent="0.25">
      <c r="A17" s="55" t="s">
        <v>3</v>
      </c>
      <c r="B17" s="40" t="s">
        <v>265</v>
      </c>
      <c r="C17" s="40"/>
      <c r="D17" s="40"/>
      <c r="E17" s="40"/>
      <c r="F17" s="40"/>
      <c r="G17" s="41"/>
      <c r="I17"/>
      <c r="J17"/>
      <c r="K17"/>
      <c r="L17"/>
      <c r="M17"/>
      <c r="N17"/>
      <c r="O17"/>
    </row>
    <row r="18" spans="1:15" ht="15.75" thickBot="1" x14ac:dyDescent="0.3">
      <c r="A18" s="43">
        <f>INDEX('Point Grid'!$C$8:$I$28,MATCH($A$1,'Point Grid'!$A$8:$A$28,0),MATCH(A17,'Point Grid'!$C$7:$I$7,0))</f>
        <v>2</v>
      </c>
      <c r="B18" s="40" t="s">
        <v>266</v>
      </c>
      <c r="C18" s="40"/>
      <c r="D18" s="40"/>
      <c r="E18" s="40"/>
      <c r="F18" s="40"/>
      <c r="G18" s="41"/>
      <c r="I18"/>
      <c r="J18"/>
      <c r="K18"/>
      <c r="L18"/>
      <c r="M18"/>
      <c r="N18"/>
      <c r="O18"/>
    </row>
    <row r="19" spans="1:15" ht="15.75" thickBot="1" x14ac:dyDescent="0.3">
      <c r="A19" s="4"/>
      <c r="B19" s="40" t="s">
        <v>267</v>
      </c>
      <c r="C19" s="40"/>
      <c r="D19" s="40"/>
      <c r="E19" s="40"/>
      <c r="F19" s="40"/>
      <c r="G19" s="41"/>
      <c r="I19"/>
      <c r="J19"/>
      <c r="K19"/>
      <c r="L19"/>
      <c r="M19"/>
      <c r="N19"/>
      <c r="O19"/>
    </row>
    <row r="20" spans="1:15" ht="15.75" thickBot="1" x14ac:dyDescent="0.3">
      <c r="A20" s="63"/>
      <c r="B20" s="57" t="s">
        <v>268</v>
      </c>
      <c r="C20" s="57"/>
      <c r="D20" s="57"/>
      <c r="E20" s="57"/>
      <c r="F20" s="57"/>
      <c r="G20" s="58"/>
      <c r="I20"/>
      <c r="J20"/>
      <c r="K20"/>
      <c r="L20"/>
      <c r="M20"/>
      <c r="N20"/>
      <c r="O20"/>
    </row>
    <row r="21" spans="1:15" x14ac:dyDescent="0.25">
      <c r="H21" s="3"/>
      <c r="I21"/>
      <c r="J21"/>
      <c r="K21"/>
      <c r="L21"/>
      <c r="M21"/>
      <c r="N21"/>
      <c r="O21"/>
    </row>
    <row r="22" spans="1:15" x14ac:dyDescent="0.25">
      <c r="H22" s="3"/>
      <c r="I22"/>
      <c r="J22"/>
      <c r="K22"/>
      <c r="L22"/>
      <c r="M22"/>
      <c r="N22"/>
      <c r="O22"/>
    </row>
    <row r="23" spans="1:15" x14ac:dyDescent="0.25">
      <c r="H23" s="3"/>
      <c r="I23"/>
      <c r="J23"/>
      <c r="K23"/>
      <c r="L23"/>
      <c r="M23"/>
      <c r="N23"/>
      <c r="O23"/>
    </row>
    <row r="24" spans="1:15" x14ac:dyDescent="0.25">
      <c r="H24" s="3"/>
      <c r="I24"/>
      <c r="J24"/>
      <c r="K24"/>
      <c r="L24"/>
      <c r="M24"/>
      <c r="N24"/>
      <c r="O24"/>
    </row>
    <row r="25" spans="1:15" x14ac:dyDescent="0.25">
      <c r="H25" s="3"/>
      <c r="I25"/>
      <c r="J25"/>
      <c r="K25"/>
      <c r="L25"/>
      <c r="M25"/>
      <c r="N25"/>
      <c r="O25"/>
    </row>
    <row r="26" spans="1:15" x14ac:dyDescent="0.25">
      <c r="H26" s="3"/>
      <c r="I26"/>
      <c r="J26"/>
      <c r="K26"/>
      <c r="L26"/>
      <c r="M26"/>
      <c r="N26"/>
      <c r="O26"/>
    </row>
    <row r="27" spans="1:15" x14ac:dyDescent="0.25">
      <c r="H27" s="3"/>
      <c r="I27"/>
      <c r="J27"/>
      <c r="K27"/>
      <c r="L27"/>
      <c r="M27"/>
      <c r="N27"/>
      <c r="O27"/>
    </row>
    <row r="28" spans="1:15" x14ac:dyDescent="0.25">
      <c r="H28" s="3"/>
      <c r="I28"/>
      <c r="J28"/>
      <c r="K28"/>
      <c r="L28"/>
      <c r="M28"/>
      <c r="N28"/>
      <c r="O28"/>
    </row>
    <row r="29" spans="1:15" x14ac:dyDescent="0.25">
      <c r="H29" s="3"/>
      <c r="I29"/>
      <c r="J29"/>
      <c r="K29"/>
      <c r="L29"/>
      <c r="M29"/>
      <c r="N29"/>
      <c r="O29"/>
    </row>
    <row r="30" spans="1:15" x14ac:dyDescent="0.25">
      <c r="H30" s="3"/>
      <c r="I30"/>
      <c r="J30"/>
      <c r="K30"/>
      <c r="L30"/>
      <c r="M30"/>
      <c r="N30"/>
      <c r="O30"/>
    </row>
    <row r="31" spans="1:15" x14ac:dyDescent="0.25">
      <c r="H31" s="3"/>
      <c r="I31"/>
      <c r="J31"/>
      <c r="K31"/>
      <c r="L31"/>
      <c r="M31"/>
      <c r="N31"/>
      <c r="O31"/>
    </row>
    <row r="32" spans="1:15" x14ac:dyDescent="0.25">
      <c r="H32" s="3"/>
      <c r="I32"/>
      <c r="J32"/>
      <c r="K32"/>
      <c r="L32"/>
      <c r="M32"/>
      <c r="N32"/>
      <c r="O32"/>
    </row>
    <row r="33" spans="9:15" x14ac:dyDescent="0.25">
      <c r="I33"/>
      <c r="J33"/>
      <c r="K33"/>
      <c r="L33"/>
      <c r="M33"/>
      <c r="N33"/>
      <c r="O33"/>
    </row>
    <row r="34" spans="9:15" x14ac:dyDescent="0.25">
      <c r="I34"/>
      <c r="J34"/>
      <c r="K34"/>
      <c r="L34"/>
      <c r="M34"/>
      <c r="N34"/>
      <c r="O34"/>
    </row>
    <row r="35" spans="9:15" x14ac:dyDescent="0.25">
      <c r="I35"/>
      <c r="J35"/>
      <c r="K35"/>
      <c r="L35"/>
      <c r="M35"/>
      <c r="N35"/>
      <c r="O35"/>
    </row>
    <row r="36" spans="9:15" x14ac:dyDescent="0.25">
      <c r="I36"/>
      <c r="J36"/>
      <c r="K36"/>
      <c r="L36"/>
      <c r="M36"/>
      <c r="N36"/>
      <c r="O36"/>
    </row>
    <row r="37" spans="9:15" x14ac:dyDescent="0.25">
      <c r="I37"/>
      <c r="J37"/>
      <c r="K37"/>
      <c r="L37"/>
      <c r="M37"/>
      <c r="N37"/>
      <c r="O37"/>
    </row>
    <row r="38" spans="9:15" x14ac:dyDescent="0.25">
      <c r="I38"/>
      <c r="J38"/>
      <c r="K38"/>
      <c r="L38"/>
      <c r="M38"/>
      <c r="N38"/>
      <c r="O38"/>
    </row>
    <row r="39" spans="9:15" x14ac:dyDescent="0.25">
      <c r="I39"/>
      <c r="J39"/>
      <c r="K39"/>
      <c r="L39"/>
      <c r="M39"/>
      <c r="N39"/>
      <c r="O39"/>
    </row>
    <row r="40" spans="9:15" x14ac:dyDescent="0.25">
      <c r="I40"/>
      <c r="J40"/>
      <c r="K40"/>
      <c r="L40"/>
      <c r="M40"/>
      <c r="N40"/>
      <c r="O40"/>
    </row>
    <row r="41" spans="9:15" x14ac:dyDescent="0.25">
      <c r="I41"/>
      <c r="J41"/>
      <c r="K41"/>
      <c r="L41"/>
      <c r="M41"/>
      <c r="N41"/>
      <c r="O41"/>
    </row>
    <row r="42" spans="9:15" x14ac:dyDescent="0.25">
      <c r="I42"/>
      <c r="J42"/>
      <c r="K42"/>
      <c r="L42"/>
      <c r="M42"/>
      <c r="N42"/>
      <c r="O42"/>
    </row>
    <row r="43" spans="9:15" x14ac:dyDescent="0.25">
      <c r="I43"/>
      <c r="J43"/>
      <c r="K43"/>
      <c r="L43"/>
      <c r="M43"/>
      <c r="N43"/>
      <c r="O43"/>
    </row>
    <row r="44" spans="9:15" x14ac:dyDescent="0.25">
      <c r="I44"/>
      <c r="J44"/>
      <c r="K44"/>
      <c r="L44"/>
      <c r="M44"/>
      <c r="N44"/>
      <c r="O44"/>
    </row>
    <row r="45" spans="9:15" x14ac:dyDescent="0.25">
      <c r="I45"/>
      <c r="J45"/>
      <c r="K45"/>
      <c r="L45"/>
      <c r="M45"/>
      <c r="N45"/>
      <c r="O45"/>
    </row>
    <row r="46" spans="9:15" x14ac:dyDescent="0.25">
      <c r="I46"/>
      <c r="J46"/>
      <c r="K46"/>
      <c r="L46"/>
      <c r="M46"/>
      <c r="N46"/>
      <c r="O46"/>
    </row>
    <row r="47" spans="9:15" x14ac:dyDescent="0.25">
      <c r="I47"/>
      <c r="J47"/>
      <c r="K47"/>
      <c r="L47"/>
      <c r="M47"/>
      <c r="N47"/>
      <c r="O47"/>
    </row>
    <row r="48" spans="9:15" x14ac:dyDescent="0.25">
      <c r="I48"/>
      <c r="J48"/>
      <c r="K48"/>
      <c r="L48"/>
      <c r="M48"/>
      <c r="N48"/>
      <c r="O48"/>
    </row>
    <row r="49" spans="9:15" x14ac:dyDescent="0.25">
      <c r="I49"/>
      <c r="J49"/>
      <c r="K49"/>
      <c r="L49"/>
      <c r="M49"/>
      <c r="N49"/>
      <c r="O49"/>
    </row>
    <row r="50" spans="9:15" x14ac:dyDescent="0.25">
      <c r="I50"/>
      <c r="J50"/>
      <c r="K50"/>
      <c r="L50"/>
      <c r="M50"/>
      <c r="N50"/>
      <c r="O50"/>
    </row>
    <row r="51" spans="9:15" x14ac:dyDescent="0.25">
      <c r="I51"/>
      <c r="J51"/>
      <c r="K51"/>
      <c r="L51"/>
      <c r="M51"/>
      <c r="N51"/>
      <c r="O51"/>
    </row>
    <row r="52" spans="9:15" x14ac:dyDescent="0.25">
      <c r="I52"/>
      <c r="J52"/>
      <c r="K52"/>
      <c r="L52"/>
      <c r="M52"/>
      <c r="N52"/>
      <c r="O52"/>
    </row>
    <row r="53" spans="9:15" x14ac:dyDescent="0.25">
      <c r="I53"/>
      <c r="J53"/>
      <c r="K53"/>
      <c r="L53"/>
      <c r="M53"/>
      <c r="N53"/>
      <c r="O53"/>
    </row>
  </sheetData>
  <sheetProtection formatCells="0" formatColumns="0" formatRows="0"/>
  <conditionalFormatting sqref="B1">
    <cfRule type="cellIs" dxfId="26" priority="1" operator="equal">
      <formula>"Incomplete"</formula>
    </cfRule>
    <cfRule type="cellIs" dxfId="25" priority="2" operator="equal">
      <formula>"Flag for Review"</formula>
    </cfRule>
    <cfRule type="cellIs" dxfId="24" priority="3" operator="equal">
      <formula>"Finished"</formula>
    </cfRule>
  </conditionalFormatting>
  <dataValidations count="2">
    <dataValidation type="decimal" allowBlank="1" showInputMessage="1" showErrorMessage="1" sqref="A15 A19" xr:uid="{2AA5B510-CE0C-4E3D-AC6E-9D948A22F351}">
      <formula1>0</formula1>
      <formula2>A14</formula2>
    </dataValidation>
    <dataValidation type="list" allowBlank="1" showInputMessage="1" showErrorMessage="1" sqref="B1" xr:uid="{99F92B34-9DCD-4BE2-8076-3C3CA4D8E527}">
      <formula1>"Finished, Flag for Review, Incomplete"</formula1>
    </dataValidation>
  </dataValidations>
  <hyperlinks>
    <hyperlink ref="G1" location="Navigator!A1" display="Navigator" xr:uid="{A4E546C2-C39B-4834-9BD3-E91ADE3D680E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C8A39-862A-44C3-A552-34B04FBF5624}">
  <sheetPr codeName="Sheet2"/>
  <dimension ref="A5:S34"/>
  <sheetViews>
    <sheetView zoomScale="90" zoomScaleNormal="90" workbookViewId="0"/>
  </sheetViews>
  <sheetFormatPr defaultRowHeight="15" x14ac:dyDescent="0.25"/>
  <cols>
    <col min="2" max="2" width="10.42578125" customWidth="1"/>
    <col min="3" max="9" width="7.28515625" customWidth="1"/>
    <col min="10" max="10" width="14.140625" bestFit="1" customWidth="1"/>
    <col min="11" max="11" width="2.7109375" customWidth="1"/>
    <col min="12" max="12" width="13.5703125" bestFit="1" customWidth="1"/>
    <col min="13" max="13" width="8.5703125" customWidth="1"/>
    <col min="14" max="19" width="7.28515625" customWidth="1"/>
  </cols>
  <sheetData>
    <row r="5" spans="1:19" ht="23.25" x14ac:dyDescent="0.35">
      <c r="A5" s="14" t="s">
        <v>47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ht="15.75" x14ac:dyDescent="0.25">
      <c r="A6" s="22"/>
      <c r="B6" s="215" t="s">
        <v>9</v>
      </c>
      <c r="C6" s="2" t="s">
        <v>1</v>
      </c>
      <c r="D6" s="2"/>
      <c r="E6" s="2"/>
      <c r="F6" s="2"/>
      <c r="G6" s="2"/>
      <c r="H6" s="2"/>
      <c r="I6" s="2"/>
      <c r="J6" s="22"/>
      <c r="L6" s="24" t="s">
        <v>12</v>
      </c>
      <c r="M6" s="2" t="s">
        <v>1</v>
      </c>
      <c r="N6" s="2"/>
      <c r="O6" s="2"/>
      <c r="P6" s="2"/>
      <c r="Q6" s="2"/>
      <c r="R6" s="2"/>
      <c r="S6" s="2"/>
    </row>
    <row r="7" spans="1:19" x14ac:dyDescent="0.25">
      <c r="A7" s="23" t="s">
        <v>0</v>
      </c>
      <c r="B7" s="216"/>
      <c r="C7" s="23" t="s">
        <v>2</v>
      </c>
      <c r="D7" s="23" t="s">
        <v>3</v>
      </c>
      <c r="E7" s="23" t="s">
        <v>4</v>
      </c>
      <c r="F7" s="23" t="s">
        <v>5</v>
      </c>
      <c r="G7" s="23" t="s">
        <v>6</v>
      </c>
      <c r="H7" s="23" t="s">
        <v>7</v>
      </c>
      <c r="I7" s="23" t="s">
        <v>8</v>
      </c>
      <c r="J7" s="23" t="s">
        <v>11</v>
      </c>
      <c r="L7" s="25" t="s">
        <v>0</v>
      </c>
      <c r="M7" s="23" t="s">
        <v>2</v>
      </c>
      <c r="N7" s="23" t="s">
        <v>3</v>
      </c>
      <c r="O7" s="23" t="s">
        <v>4</v>
      </c>
      <c r="P7" s="23" t="s">
        <v>5</v>
      </c>
      <c r="Q7" s="23" t="s">
        <v>6</v>
      </c>
      <c r="R7" s="23" t="s">
        <v>7</v>
      </c>
      <c r="S7" s="23" t="s">
        <v>8</v>
      </c>
    </row>
    <row r="8" spans="1:19" x14ac:dyDescent="0.25">
      <c r="A8" s="18">
        <v>1</v>
      </c>
      <c r="B8" s="19">
        <f>SUM(C8:I8)</f>
        <v>3.5</v>
      </c>
      <c r="C8" s="20">
        <v>2.5</v>
      </c>
      <c r="D8" s="20">
        <v>1</v>
      </c>
      <c r="E8" s="20"/>
      <c r="F8" s="20"/>
      <c r="G8" s="20"/>
      <c r="H8" s="20"/>
      <c r="I8" s="20"/>
      <c r="J8" s="21" t="str">
        <f ca="1">INDIRECT("'"&amp;A8&amp;"'!B1")</f>
        <v>Incomplete</v>
      </c>
      <c r="L8" s="26">
        <f>A8</f>
        <v>1</v>
      </c>
      <c r="M8" s="20" t="str">
        <f t="shared" ref="M8:S17" ca="1" si="0">_xlfn.IFNA(IF(ISBLANK(INDEX(INDIRECT("'"&amp;$L8&amp;"'!$A:$A"),MATCH(M$7,INDIRECT("'"&amp;$L8&amp;"'!$A:$A"),0)+2)),"",INDEX(INDIRECT("'"&amp;$L8&amp;"'!$A:$A"),MATCH(M$7,INDIRECT("'"&amp;$L8&amp;"'!$A:$A"),0)+2)),"")</f>
        <v/>
      </c>
      <c r="N8" s="20" t="str">
        <f t="shared" ca="1" si="0"/>
        <v/>
      </c>
      <c r="O8" s="20" t="str">
        <f t="shared" ca="1" si="0"/>
        <v/>
      </c>
      <c r="P8" s="20" t="str">
        <f t="shared" ca="1" si="0"/>
        <v/>
      </c>
      <c r="Q8" s="20" t="str">
        <f t="shared" ca="1" si="0"/>
        <v/>
      </c>
      <c r="R8" s="20" t="str">
        <f t="shared" ca="1" si="0"/>
        <v/>
      </c>
      <c r="S8" s="20" t="str">
        <f t="shared" ca="1" si="0"/>
        <v/>
      </c>
    </row>
    <row r="9" spans="1:19" x14ac:dyDescent="0.25">
      <c r="A9" s="13">
        <v>2</v>
      </c>
      <c r="B9" s="17">
        <f t="shared" ref="B9:B30" si="1">SUM(C9:I9)</f>
        <v>2</v>
      </c>
      <c r="C9" s="10">
        <v>2</v>
      </c>
      <c r="D9" s="10"/>
      <c r="E9" s="10"/>
      <c r="F9" s="10"/>
      <c r="G9" s="10"/>
      <c r="H9" s="10"/>
      <c r="I9" s="10"/>
      <c r="J9" s="9" t="str">
        <f t="shared" ref="J9:J29" ca="1" si="2">INDIRECT("'"&amp;A9&amp;"'!B1")</f>
        <v>Incomplete</v>
      </c>
      <c r="L9" s="27">
        <f t="shared" ref="L9:L29" si="3">A9</f>
        <v>2</v>
      </c>
      <c r="M9" s="10" t="str">
        <f t="shared" ca="1" si="0"/>
        <v/>
      </c>
      <c r="N9" s="10" t="str">
        <f t="shared" ca="1" si="0"/>
        <v/>
      </c>
      <c r="O9" s="10" t="str">
        <f t="shared" ca="1" si="0"/>
        <v/>
      </c>
      <c r="P9" s="10" t="str">
        <f t="shared" ca="1" si="0"/>
        <v/>
      </c>
      <c r="Q9" s="10" t="str">
        <f t="shared" ca="1" si="0"/>
        <v/>
      </c>
      <c r="R9" s="10" t="str">
        <f t="shared" ca="1" si="0"/>
        <v/>
      </c>
      <c r="S9" s="10" t="str">
        <f t="shared" ca="1" si="0"/>
        <v/>
      </c>
    </row>
    <row r="10" spans="1:19" x14ac:dyDescent="0.25">
      <c r="A10" s="13">
        <v>3</v>
      </c>
      <c r="B10" s="17">
        <f t="shared" si="1"/>
        <v>2</v>
      </c>
      <c r="C10" s="10">
        <v>2</v>
      </c>
      <c r="D10" s="10"/>
      <c r="E10" s="10"/>
      <c r="F10" s="10"/>
      <c r="G10" s="10"/>
      <c r="H10" s="10"/>
      <c r="I10" s="10"/>
      <c r="J10" s="9" t="str">
        <f t="shared" ca="1" si="2"/>
        <v>Incomplete</v>
      </c>
      <c r="L10" s="27">
        <f t="shared" si="3"/>
        <v>3</v>
      </c>
      <c r="M10" s="10" t="str">
        <f t="shared" ca="1" si="0"/>
        <v/>
      </c>
      <c r="N10" s="10" t="str">
        <f t="shared" ca="1" si="0"/>
        <v/>
      </c>
      <c r="O10" s="10" t="str">
        <f t="shared" ca="1" si="0"/>
        <v/>
      </c>
      <c r="P10" s="10" t="str">
        <f t="shared" ca="1" si="0"/>
        <v/>
      </c>
      <c r="Q10" s="10" t="str">
        <f t="shared" ca="1" si="0"/>
        <v/>
      </c>
      <c r="R10" s="10" t="str">
        <f t="shared" ca="1" si="0"/>
        <v/>
      </c>
      <c r="S10" s="10" t="str">
        <f t="shared" ca="1" si="0"/>
        <v/>
      </c>
    </row>
    <row r="11" spans="1:19" x14ac:dyDescent="0.25">
      <c r="A11" s="13">
        <v>4</v>
      </c>
      <c r="B11" s="17">
        <f t="shared" si="1"/>
        <v>1.5</v>
      </c>
      <c r="C11" s="10">
        <v>1.5</v>
      </c>
      <c r="D11" s="10"/>
      <c r="E11" s="10"/>
      <c r="F11" s="10"/>
      <c r="G11" s="10"/>
      <c r="H11" s="10"/>
      <c r="I11" s="10"/>
      <c r="J11" s="9" t="str">
        <f t="shared" ca="1" si="2"/>
        <v>Incomplete</v>
      </c>
      <c r="L11" s="27">
        <f t="shared" si="3"/>
        <v>4</v>
      </c>
      <c r="M11" s="10" t="str">
        <f t="shared" ca="1" si="0"/>
        <v/>
      </c>
      <c r="N11" s="10" t="str">
        <f t="shared" ca="1" si="0"/>
        <v/>
      </c>
      <c r="O11" s="10" t="str">
        <f t="shared" ca="1" si="0"/>
        <v/>
      </c>
      <c r="P11" s="10" t="str">
        <f t="shared" ca="1" si="0"/>
        <v/>
      </c>
      <c r="Q11" s="10" t="str">
        <f t="shared" ca="1" si="0"/>
        <v/>
      </c>
      <c r="R11" s="10" t="str">
        <f t="shared" ca="1" si="0"/>
        <v/>
      </c>
      <c r="S11" s="10" t="str">
        <f t="shared" ca="1" si="0"/>
        <v/>
      </c>
    </row>
    <row r="12" spans="1:19" x14ac:dyDescent="0.25">
      <c r="A12" s="13">
        <v>5</v>
      </c>
      <c r="B12" s="17">
        <f t="shared" si="1"/>
        <v>1.5</v>
      </c>
      <c r="C12" s="10">
        <v>1.5</v>
      </c>
      <c r="D12" s="10"/>
      <c r="E12" s="10"/>
      <c r="F12" s="10"/>
      <c r="G12" s="10"/>
      <c r="H12" s="10"/>
      <c r="I12" s="10"/>
      <c r="J12" s="9" t="str">
        <f t="shared" ca="1" si="2"/>
        <v>Incomplete</v>
      </c>
      <c r="L12" s="27">
        <f t="shared" si="3"/>
        <v>5</v>
      </c>
      <c r="M12" s="10" t="str">
        <f t="shared" ca="1" si="0"/>
        <v/>
      </c>
      <c r="N12" s="10" t="str">
        <f t="shared" ca="1" si="0"/>
        <v/>
      </c>
      <c r="O12" s="10" t="str">
        <f t="shared" ca="1" si="0"/>
        <v/>
      </c>
      <c r="P12" s="10" t="str">
        <f t="shared" ca="1" si="0"/>
        <v/>
      </c>
      <c r="Q12" s="10" t="str">
        <f t="shared" ca="1" si="0"/>
        <v/>
      </c>
      <c r="R12" s="10" t="str">
        <f t="shared" ca="1" si="0"/>
        <v/>
      </c>
      <c r="S12" s="10" t="str">
        <f t="shared" ca="1" si="0"/>
        <v/>
      </c>
    </row>
    <row r="13" spans="1:19" x14ac:dyDescent="0.25">
      <c r="A13" s="13">
        <v>6</v>
      </c>
      <c r="B13" s="17">
        <f t="shared" si="1"/>
        <v>2.75</v>
      </c>
      <c r="C13" s="10">
        <v>1.5</v>
      </c>
      <c r="D13" s="10">
        <v>0.25</v>
      </c>
      <c r="E13" s="10">
        <v>1</v>
      </c>
      <c r="F13" s="10"/>
      <c r="G13" s="10"/>
      <c r="H13" s="10"/>
      <c r="I13" s="10"/>
      <c r="J13" s="9" t="str">
        <f t="shared" ca="1" si="2"/>
        <v>Incomplete</v>
      </c>
      <c r="L13" s="27">
        <f t="shared" si="3"/>
        <v>6</v>
      </c>
      <c r="M13" s="10" t="str">
        <f t="shared" ca="1" si="0"/>
        <v/>
      </c>
      <c r="N13" s="10" t="str">
        <f t="shared" ca="1" si="0"/>
        <v/>
      </c>
      <c r="O13" s="10" t="str">
        <f t="shared" ca="1" si="0"/>
        <v/>
      </c>
      <c r="P13" s="10" t="str">
        <f t="shared" ca="1" si="0"/>
        <v/>
      </c>
      <c r="Q13" s="10" t="str">
        <f t="shared" ca="1" si="0"/>
        <v/>
      </c>
      <c r="R13" s="10" t="str">
        <f t="shared" ca="1" si="0"/>
        <v/>
      </c>
      <c r="S13" s="10" t="str">
        <f t="shared" ca="1" si="0"/>
        <v/>
      </c>
    </row>
    <row r="14" spans="1:19" x14ac:dyDescent="0.25">
      <c r="A14" s="13">
        <v>7</v>
      </c>
      <c r="B14" s="17">
        <f t="shared" si="1"/>
        <v>3</v>
      </c>
      <c r="C14" s="10">
        <v>2.5</v>
      </c>
      <c r="D14" s="10">
        <v>0.5</v>
      </c>
      <c r="E14" s="10"/>
      <c r="F14" s="10"/>
      <c r="G14" s="10"/>
      <c r="H14" s="10"/>
      <c r="I14" s="10"/>
      <c r="J14" s="9" t="str">
        <f t="shared" ca="1" si="2"/>
        <v>Incomplete</v>
      </c>
      <c r="L14" s="27">
        <f t="shared" si="3"/>
        <v>7</v>
      </c>
      <c r="M14" s="10" t="str">
        <f t="shared" ca="1" si="0"/>
        <v/>
      </c>
      <c r="N14" s="10" t="str">
        <f t="shared" ca="1" si="0"/>
        <v/>
      </c>
      <c r="O14" s="10" t="str">
        <f t="shared" ca="1" si="0"/>
        <v/>
      </c>
      <c r="P14" s="10" t="str">
        <f t="shared" ca="1" si="0"/>
        <v/>
      </c>
      <c r="Q14" s="10" t="str">
        <f t="shared" ca="1" si="0"/>
        <v/>
      </c>
      <c r="R14" s="10" t="str">
        <f t="shared" ca="1" si="0"/>
        <v/>
      </c>
      <c r="S14" s="10" t="str">
        <f t="shared" ca="1" si="0"/>
        <v/>
      </c>
    </row>
    <row r="15" spans="1:19" x14ac:dyDescent="0.25">
      <c r="A15" s="13">
        <v>8</v>
      </c>
      <c r="B15" s="17">
        <f t="shared" si="1"/>
        <v>3.5</v>
      </c>
      <c r="C15" s="10">
        <v>1.5</v>
      </c>
      <c r="D15" s="10">
        <v>2</v>
      </c>
      <c r="E15" s="10"/>
      <c r="F15" s="10"/>
      <c r="G15" s="10"/>
      <c r="H15" s="10"/>
      <c r="I15" s="10"/>
      <c r="J15" s="9" t="str">
        <f t="shared" ca="1" si="2"/>
        <v>Incomplete</v>
      </c>
      <c r="L15" s="27">
        <f t="shared" si="3"/>
        <v>8</v>
      </c>
      <c r="M15" s="10" t="str">
        <f t="shared" ca="1" si="0"/>
        <v/>
      </c>
      <c r="N15" s="10" t="str">
        <f t="shared" ca="1" si="0"/>
        <v/>
      </c>
      <c r="O15" s="10" t="str">
        <f t="shared" ca="1" si="0"/>
        <v/>
      </c>
      <c r="P15" s="10" t="str">
        <f t="shared" ca="1" si="0"/>
        <v/>
      </c>
      <c r="Q15" s="10" t="str">
        <f t="shared" ca="1" si="0"/>
        <v/>
      </c>
      <c r="R15" s="10" t="str">
        <f t="shared" ca="1" si="0"/>
        <v/>
      </c>
      <c r="S15" s="10" t="str">
        <f t="shared" ca="1" si="0"/>
        <v/>
      </c>
    </row>
    <row r="16" spans="1:19" x14ac:dyDescent="0.25">
      <c r="A16" s="13">
        <v>9</v>
      </c>
      <c r="B16" s="17">
        <f t="shared" si="1"/>
        <v>4</v>
      </c>
      <c r="C16" s="10">
        <v>4</v>
      </c>
      <c r="D16" s="10"/>
      <c r="E16" s="10"/>
      <c r="F16" s="10"/>
      <c r="G16" s="10"/>
      <c r="H16" s="10"/>
      <c r="I16" s="10"/>
      <c r="J16" s="9" t="str">
        <f t="shared" ca="1" si="2"/>
        <v>Incomplete</v>
      </c>
      <c r="L16" s="27">
        <f t="shared" si="3"/>
        <v>9</v>
      </c>
      <c r="M16" s="10" t="str">
        <f t="shared" ca="1" si="0"/>
        <v/>
      </c>
      <c r="N16" s="10" t="str">
        <f t="shared" ca="1" si="0"/>
        <v/>
      </c>
      <c r="O16" s="10" t="str">
        <f t="shared" ca="1" si="0"/>
        <v/>
      </c>
      <c r="P16" s="10" t="str">
        <f t="shared" ca="1" si="0"/>
        <v/>
      </c>
      <c r="Q16" s="10" t="str">
        <f t="shared" ca="1" si="0"/>
        <v/>
      </c>
      <c r="R16" s="10" t="str">
        <f t="shared" ca="1" si="0"/>
        <v/>
      </c>
      <c r="S16" s="10" t="str">
        <f t="shared" ca="1" si="0"/>
        <v/>
      </c>
    </row>
    <row r="17" spans="1:19" x14ac:dyDescent="0.25">
      <c r="A17" s="13">
        <v>10</v>
      </c>
      <c r="B17" s="17">
        <f t="shared" si="1"/>
        <v>1.75</v>
      </c>
      <c r="C17" s="10">
        <v>0.5</v>
      </c>
      <c r="D17" s="10">
        <v>0.25</v>
      </c>
      <c r="E17" s="10">
        <v>0.25</v>
      </c>
      <c r="F17" s="10">
        <v>0.75</v>
      </c>
      <c r="G17" s="10"/>
      <c r="H17" s="10"/>
      <c r="I17" s="10"/>
      <c r="J17" s="9" t="str">
        <f t="shared" ca="1" si="2"/>
        <v>Incomplete</v>
      </c>
      <c r="L17" s="27">
        <f t="shared" si="3"/>
        <v>10</v>
      </c>
      <c r="M17" s="10" t="str">
        <f t="shared" ca="1" si="0"/>
        <v/>
      </c>
      <c r="N17" s="10" t="str">
        <f t="shared" ca="1" si="0"/>
        <v/>
      </c>
      <c r="O17" s="10" t="str">
        <f t="shared" ca="1" si="0"/>
        <v/>
      </c>
      <c r="P17" s="10" t="str">
        <f t="shared" ca="1" si="0"/>
        <v/>
      </c>
      <c r="Q17" s="10" t="str">
        <f t="shared" ca="1" si="0"/>
        <v/>
      </c>
      <c r="R17" s="10" t="str">
        <f t="shared" ca="1" si="0"/>
        <v/>
      </c>
      <c r="S17" s="10" t="str">
        <f t="shared" ca="1" si="0"/>
        <v/>
      </c>
    </row>
    <row r="18" spans="1:19" x14ac:dyDescent="0.25">
      <c r="A18" s="13">
        <v>11</v>
      </c>
      <c r="B18" s="17">
        <f t="shared" si="1"/>
        <v>2.75</v>
      </c>
      <c r="C18" s="10">
        <v>0.5</v>
      </c>
      <c r="D18" s="10">
        <v>0.5</v>
      </c>
      <c r="E18" s="10">
        <v>0.5</v>
      </c>
      <c r="F18" s="10">
        <v>0.5</v>
      </c>
      <c r="G18" s="10">
        <v>0.75</v>
      </c>
      <c r="H18" s="10"/>
      <c r="I18" s="10"/>
      <c r="J18" s="9" t="str">
        <f t="shared" ca="1" si="2"/>
        <v>Incomplete</v>
      </c>
      <c r="L18" s="27">
        <f t="shared" si="3"/>
        <v>11</v>
      </c>
      <c r="M18" s="10" t="str">
        <f t="shared" ref="M18:S30" ca="1" si="4">_xlfn.IFNA(IF(ISBLANK(INDEX(INDIRECT("'"&amp;$L18&amp;"'!$A:$A"),MATCH(M$7,INDIRECT("'"&amp;$L18&amp;"'!$A:$A"),0)+2)),"",INDEX(INDIRECT("'"&amp;$L18&amp;"'!$A:$A"),MATCH(M$7,INDIRECT("'"&amp;$L18&amp;"'!$A:$A"),0)+2)),"")</f>
        <v/>
      </c>
      <c r="N18" s="10" t="str">
        <f t="shared" ca="1" si="4"/>
        <v/>
      </c>
      <c r="O18" s="10" t="str">
        <f t="shared" ca="1" si="4"/>
        <v/>
      </c>
      <c r="P18" s="10" t="str">
        <f t="shared" ca="1" si="4"/>
        <v/>
      </c>
      <c r="Q18" s="10" t="str">
        <f t="shared" ca="1" si="4"/>
        <v/>
      </c>
      <c r="R18" s="10" t="str">
        <f t="shared" ca="1" si="4"/>
        <v/>
      </c>
      <c r="S18" s="10" t="str">
        <f t="shared" ca="1" si="4"/>
        <v/>
      </c>
    </row>
    <row r="19" spans="1:19" x14ac:dyDescent="0.25">
      <c r="A19" s="13">
        <v>12</v>
      </c>
      <c r="B19" s="17">
        <f t="shared" si="1"/>
        <v>3</v>
      </c>
      <c r="C19" s="10">
        <v>1</v>
      </c>
      <c r="D19" s="10">
        <v>1</v>
      </c>
      <c r="E19" s="10">
        <v>1</v>
      </c>
      <c r="F19" s="10"/>
      <c r="G19" s="10"/>
      <c r="H19" s="10"/>
      <c r="I19" s="10"/>
      <c r="J19" s="9" t="str">
        <f t="shared" ca="1" si="2"/>
        <v>Incomplete</v>
      </c>
      <c r="L19" s="27">
        <f t="shared" si="3"/>
        <v>12</v>
      </c>
      <c r="M19" s="10" t="str">
        <f t="shared" ca="1" si="4"/>
        <v/>
      </c>
      <c r="N19" s="10" t="str">
        <f t="shared" ca="1" si="4"/>
        <v/>
      </c>
      <c r="O19" s="10" t="str">
        <f t="shared" ca="1" si="4"/>
        <v/>
      </c>
      <c r="P19" s="10" t="str">
        <f t="shared" ca="1" si="4"/>
        <v/>
      </c>
      <c r="Q19" s="10" t="str">
        <f t="shared" ca="1" si="4"/>
        <v/>
      </c>
      <c r="R19" s="10" t="str">
        <f t="shared" ca="1" si="4"/>
        <v/>
      </c>
      <c r="S19" s="10" t="str">
        <f t="shared" ca="1" si="4"/>
        <v/>
      </c>
    </row>
    <row r="20" spans="1:19" x14ac:dyDescent="0.25">
      <c r="A20" s="13">
        <v>13</v>
      </c>
      <c r="B20" s="17">
        <f t="shared" si="1"/>
        <v>2</v>
      </c>
      <c r="C20" s="10">
        <v>0.5</v>
      </c>
      <c r="D20" s="10">
        <v>0.5</v>
      </c>
      <c r="E20" s="10">
        <v>0.5</v>
      </c>
      <c r="F20" s="10">
        <v>0.5</v>
      </c>
      <c r="G20" s="10"/>
      <c r="H20" s="10"/>
      <c r="I20" s="10"/>
      <c r="J20" s="9" t="str">
        <f t="shared" ca="1" si="2"/>
        <v>Incomplete</v>
      </c>
      <c r="L20" s="27">
        <f t="shared" si="3"/>
        <v>13</v>
      </c>
      <c r="M20" s="10" t="str">
        <f t="shared" ca="1" si="4"/>
        <v/>
      </c>
      <c r="N20" s="10" t="str">
        <f t="shared" ca="1" si="4"/>
        <v/>
      </c>
      <c r="O20" s="10" t="str">
        <f t="shared" ca="1" si="4"/>
        <v/>
      </c>
      <c r="P20" s="10" t="str">
        <f t="shared" ca="1" si="4"/>
        <v/>
      </c>
      <c r="Q20" s="10" t="str">
        <f t="shared" ca="1" si="4"/>
        <v/>
      </c>
      <c r="R20" s="10" t="str">
        <f t="shared" ca="1" si="4"/>
        <v/>
      </c>
      <c r="S20" s="10" t="str">
        <f t="shared" ca="1" si="4"/>
        <v/>
      </c>
    </row>
    <row r="21" spans="1:19" x14ac:dyDescent="0.25">
      <c r="A21" s="13">
        <v>14</v>
      </c>
      <c r="B21" s="17">
        <f t="shared" si="1"/>
        <v>2</v>
      </c>
      <c r="C21" s="10">
        <v>2</v>
      </c>
      <c r="D21" s="10"/>
      <c r="E21" s="10"/>
      <c r="F21" s="10"/>
      <c r="G21" s="10"/>
      <c r="H21" s="10"/>
      <c r="I21" s="10"/>
      <c r="J21" s="9" t="str">
        <f t="shared" ca="1" si="2"/>
        <v>Incomplete</v>
      </c>
      <c r="L21" s="27">
        <f t="shared" si="3"/>
        <v>14</v>
      </c>
      <c r="M21" s="10" t="str">
        <f t="shared" ca="1" si="4"/>
        <v/>
      </c>
      <c r="N21" s="10" t="str">
        <f t="shared" ca="1" si="4"/>
        <v/>
      </c>
      <c r="O21" s="10" t="str">
        <f t="shared" ca="1" si="4"/>
        <v/>
      </c>
      <c r="P21" s="10" t="str">
        <f t="shared" ca="1" si="4"/>
        <v/>
      </c>
      <c r="Q21" s="10" t="str">
        <f t="shared" ca="1" si="4"/>
        <v/>
      </c>
      <c r="R21" s="10" t="str">
        <f t="shared" ca="1" si="4"/>
        <v/>
      </c>
      <c r="S21" s="10" t="str">
        <f t="shared" ca="1" si="4"/>
        <v/>
      </c>
    </row>
    <row r="22" spans="1:19" x14ac:dyDescent="0.25">
      <c r="A22" s="13">
        <v>15</v>
      </c>
      <c r="B22" s="17">
        <f t="shared" si="1"/>
        <v>4</v>
      </c>
      <c r="C22" s="10">
        <v>2</v>
      </c>
      <c r="D22" s="10">
        <v>2</v>
      </c>
      <c r="E22" s="10"/>
      <c r="F22" s="10"/>
      <c r="G22" s="10"/>
      <c r="H22" s="10"/>
      <c r="I22" s="10"/>
      <c r="J22" s="9" t="str">
        <f t="shared" ca="1" si="2"/>
        <v>Incomplete</v>
      </c>
      <c r="L22" s="27">
        <f t="shared" si="3"/>
        <v>15</v>
      </c>
      <c r="M22" s="10" t="str">
        <f t="shared" ca="1" si="4"/>
        <v/>
      </c>
      <c r="N22" s="10" t="str">
        <f t="shared" ca="1" si="4"/>
        <v/>
      </c>
      <c r="O22" s="10" t="str">
        <f t="shared" ca="1" si="4"/>
        <v/>
      </c>
      <c r="P22" s="10" t="str">
        <f t="shared" ca="1" si="4"/>
        <v/>
      </c>
      <c r="Q22" s="10" t="str">
        <f t="shared" ca="1" si="4"/>
        <v/>
      </c>
      <c r="R22" s="10" t="str">
        <f t="shared" ca="1" si="4"/>
        <v/>
      </c>
      <c r="S22" s="10" t="str">
        <f t="shared" ca="1" si="4"/>
        <v/>
      </c>
    </row>
    <row r="23" spans="1:19" x14ac:dyDescent="0.25">
      <c r="A23" s="13">
        <v>16</v>
      </c>
      <c r="B23" s="17">
        <f t="shared" si="1"/>
        <v>4</v>
      </c>
      <c r="C23" s="10">
        <v>2</v>
      </c>
      <c r="D23" s="10">
        <v>2</v>
      </c>
      <c r="E23" s="10"/>
      <c r="F23" s="10"/>
      <c r="G23" s="10"/>
      <c r="H23" s="10"/>
      <c r="I23" s="10"/>
      <c r="J23" s="9" t="str">
        <f t="shared" ca="1" si="2"/>
        <v>Incomplete</v>
      </c>
      <c r="L23" s="27">
        <f t="shared" si="3"/>
        <v>16</v>
      </c>
      <c r="M23" s="10" t="str">
        <f t="shared" ca="1" si="4"/>
        <v/>
      </c>
      <c r="N23" s="10" t="str">
        <f t="shared" ca="1" si="4"/>
        <v/>
      </c>
      <c r="O23" s="10" t="str">
        <f t="shared" ca="1" si="4"/>
        <v/>
      </c>
      <c r="P23" s="10" t="str">
        <f t="shared" ca="1" si="4"/>
        <v/>
      </c>
      <c r="Q23" s="10" t="str">
        <f t="shared" ca="1" si="4"/>
        <v/>
      </c>
      <c r="R23" s="10" t="str">
        <f t="shared" ca="1" si="4"/>
        <v/>
      </c>
      <c r="S23" s="10" t="str">
        <f t="shared" ca="1" si="4"/>
        <v/>
      </c>
    </row>
    <row r="24" spans="1:19" x14ac:dyDescent="0.25">
      <c r="A24" s="13">
        <v>17</v>
      </c>
      <c r="B24" s="17">
        <f t="shared" si="1"/>
        <v>1.5</v>
      </c>
      <c r="C24" s="10">
        <v>1.5</v>
      </c>
      <c r="D24" s="10"/>
      <c r="E24" s="10"/>
      <c r="F24" s="10"/>
      <c r="G24" s="10"/>
      <c r="H24" s="10"/>
      <c r="I24" s="10"/>
      <c r="J24" s="9" t="str">
        <f t="shared" ca="1" si="2"/>
        <v>Incomplete</v>
      </c>
      <c r="L24" s="27">
        <f t="shared" si="3"/>
        <v>17</v>
      </c>
      <c r="M24" s="10" t="str">
        <f t="shared" ca="1" si="4"/>
        <v/>
      </c>
      <c r="N24" s="10" t="str">
        <f t="shared" ca="1" si="4"/>
        <v/>
      </c>
      <c r="O24" s="10" t="str">
        <f t="shared" ca="1" si="4"/>
        <v/>
      </c>
      <c r="P24" s="10" t="str">
        <f t="shared" ca="1" si="4"/>
        <v/>
      </c>
      <c r="Q24" s="10" t="str">
        <f t="shared" ca="1" si="4"/>
        <v/>
      </c>
      <c r="R24" s="10" t="str">
        <f t="shared" ca="1" si="4"/>
        <v/>
      </c>
      <c r="S24" s="10" t="str">
        <f t="shared" ca="1" si="4"/>
        <v/>
      </c>
    </row>
    <row r="25" spans="1:19" x14ac:dyDescent="0.25">
      <c r="A25" s="13">
        <v>18</v>
      </c>
      <c r="B25" s="17">
        <f t="shared" si="1"/>
        <v>3</v>
      </c>
      <c r="C25" s="10">
        <v>2.5</v>
      </c>
      <c r="D25" s="10">
        <v>0.5</v>
      </c>
      <c r="E25" s="10"/>
      <c r="F25" s="10"/>
      <c r="G25" s="10"/>
      <c r="H25" s="10"/>
      <c r="I25" s="10"/>
      <c r="J25" s="9" t="str">
        <f t="shared" ca="1" si="2"/>
        <v>Incomplete</v>
      </c>
      <c r="L25" s="27">
        <f t="shared" si="3"/>
        <v>18</v>
      </c>
      <c r="M25" s="10" t="str">
        <f t="shared" ca="1" si="4"/>
        <v/>
      </c>
      <c r="N25" s="10" t="str">
        <f t="shared" ca="1" si="4"/>
        <v/>
      </c>
      <c r="O25" s="10" t="str">
        <f t="shared" ca="1" si="4"/>
        <v/>
      </c>
      <c r="P25" s="10" t="str">
        <f t="shared" ca="1" si="4"/>
        <v/>
      </c>
      <c r="Q25" s="10" t="str">
        <f t="shared" ca="1" si="4"/>
        <v/>
      </c>
      <c r="R25" s="10" t="str">
        <f t="shared" ca="1" si="4"/>
        <v/>
      </c>
      <c r="S25" s="10" t="str">
        <f t="shared" ca="1" si="4"/>
        <v/>
      </c>
    </row>
    <row r="26" spans="1:19" x14ac:dyDescent="0.25">
      <c r="A26" s="13">
        <v>19</v>
      </c>
      <c r="B26" s="17">
        <f t="shared" si="1"/>
        <v>2.5</v>
      </c>
      <c r="C26" s="10">
        <v>1.5</v>
      </c>
      <c r="D26" s="10">
        <v>1</v>
      </c>
      <c r="E26" s="10"/>
      <c r="F26" s="10"/>
      <c r="G26" s="10"/>
      <c r="H26" s="10"/>
      <c r="I26" s="10"/>
      <c r="J26" s="9" t="str">
        <f t="shared" ca="1" si="2"/>
        <v>Incomplete</v>
      </c>
      <c r="L26" s="27">
        <f t="shared" si="3"/>
        <v>19</v>
      </c>
      <c r="M26" s="10" t="str">
        <f t="shared" ca="1" si="4"/>
        <v/>
      </c>
      <c r="N26" s="10" t="str">
        <f t="shared" ca="1" si="4"/>
        <v/>
      </c>
      <c r="O26" s="10" t="str">
        <f t="shared" ca="1" si="4"/>
        <v/>
      </c>
      <c r="P26" s="10" t="str">
        <f t="shared" ca="1" si="4"/>
        <v/>
      </c>
      <c r="Q26" s="10" t="str">
        <f t="shared" ca="1" si="4"/>
        <v/>
      </c>
      <c r="R26" s="10" t="str">
        <f t="shared" ca="1" si="4"/>
        <v/>
      </c>
      <c r="S26" s="10" t="str">
        <f t="shared" ca="1" si="4"/>
        <v/>
      </c>
    </row>
    <row r="27" spans="1:19" x14ac:dyDescent="0.25">
      <c r="A27" s="13">
        <v>20</v>
      </c>
      <c r="B27" s="17">
        <f t="shared" si="1"/>
        <v>2.5</v>
      </c>
      <c r="C27" s="10">
        <v>0.5</v>
      </c>
      <c r="D27" s="10">
        <v>0.5</v>
      </c>
      <c r="E27" s="10">
        <v>0.75</v>
      </c>
      <c r="F27" s="10">
        <v>0.75</v>
      </c>
      <c r="G27" s="10"/>
      <c r="H27" s="10"/>
      <c r="I27" s="10"/>
      <c r="J27" s="9" t="str">
        <f t="shared" ca="1" si="2"/>
        <v>Incomplete</v>
      </c>
      <c r="L27" s="27">
        <f t="shared" si="3"/>
        <v>20</v>
      </c>
      <c r="M27" s="10" t="str">
        <f t="shared" ca="1" si="4"/>
        <v/>
      </c>
      <c r="N27" s="10" t="str">
        <f t="shared" ca="1" si="4"/>
        <v/>
      </c>
      <c r="O27" s="10" t="str">
        <f t="shared" ca="1" si="4"/>
        <v/>
      </c>
      <c r="P27" s="10" t="str">
        <f t="shared" ca="1" si="4"/>
        <v/>
      </c>
      <c r="Q27" s="10" t="str">
        <f t="shared" ca="1" si="4"/>
        <v/>
      </c>
      <c r="R27" s="10" t="str">
        <f t="shared" ca="1" si="4"/>
        <v/>
      </c>
      <c r="S27" s="10" t="str">
        <f t="shared" ca="1" si="4"/>
        <v/>
      </c>
    </row>
    <row r="28" spans="1:19" x14ac:dyDescent="0.25">
      <c r="A28" s="13">
        <v>21</v>
      </c>
      <c r="B28" s="17">
        <f t="shared" si="1"/>
        <v>2.25</v>
      </c>
      <c r="C28" s="10">
        <v>1</v>
      </c>
      <c r="D28" s="10">
        <v>1</v>
      </c>
      <c r="E28" s="10">
        <v>0.25</v>
      </c>
      <c r="F28" s="10"/>
      <c r="G28" s="10"/>
      <c r="H28" s="10"/>
      <c r="I28" s="10"/>
      <c r="J28" s="9" t="str">
        <f t="shared" ca="1" si="2"/>
        <v>Incomplete</v>
      </c>
      <c r="L28" s="27">
        <f t="shared" si="3"/>
        <v>21</v>
      </c>
      <c r="M28" s="10" t="str">
        <f t="shared" ca="1" si="4"/>
        <v/>
      </c>
      <c r="N28" s="10" t="str">
        <f t="shared" ca="1" si="4"/>
        <v/>
      </c>
      <c r="O28" s="10" t="str">
        <f t="shared" ca="1" si="4"/>
        <v/>
      </c>
      <c r="P28" s="10" t="str">
        <f t="shared" ca="1" si="4"/>
        <v/>
      </c>
      <c r="Q28" s="10" t="str">
        <f t="shared" ca="1" si="4"/>
        <v/>
      </c>
      <c r="R28" s="10" t="str">
        <f t="shared" ca="1" si="4"/>
        <v/>
      </c>
      <c r="S28" s="10" t="str">
        <f t="shared" ca="1" si="4"/>
        <v/>
      </c>
    </row>
    <row r="29" spans="1:19" x14ac:dyDescent="0.25">
      <c r="A29" s="148">
        <v>22</v>
      </c>
      <c r="B29" s="17">
        <f t="shared" si="1"/>
        <v>1.75</v>
      </c>
      <c r="C29" s="10">
        <v>0.75</v>
      </c>
      <c r="D29" s="10">
        <v>0.5</v>
      </c>
      <c r="E29" s="10">
        <v>0.5</v>
      </c>
      <c r="F29" s="10"/>
      <c r="G29" s="10"/>
      <c r="H29" s="10"/>
      <c r="I29" s="10"/>
      <c r="J29" s="9" t="str">
        <f t="shared" ca="1" si="2"/>
        <v>Incomplete</v>
      </c>
      <c r="L29" s="27">
        <f t="shared" si="3"/>
        <v>22</v>
      </c>
      <c r="M29" s="10" t="str">
        <f t="shared" ca="1" si="4"/>
        <v/>
      </c>
      <c r="N29" s="10" t="str">
        <f t="shared" ca="1" si="4"/>
        <v/>
      </c>
      <c r="O29" s="10" t="str">
        <f t="shared" ca="1" si="4"/>
        <v/>
      </c>
      <c r="P29" s="10" t="str">
        <f t="shared" ca="1" si="4"/>
        <v/>
      </c>
      <c r="Q29" s="10" t="str">
        <f t="shared" ca="1" si="4"/>
        <v/>
      </c>
      <c r="R29" s="10" t="str">
        <f t="shared" ca="1" si="4"/>
        <v/>
      </c>
      <c r="S29" s="10" t="str">
        <f t="shared" ca="1" si="4"/>
        <v/>
      </c>
    </row>
    <row r="30" spans="1:19" x14ac:dyDescent="0.25">
      <c r="A30" s="148">
        <v>23</v>
      </c>
      <c r="B30" s="17">
        <f t="shared" si="1"/>
        <v>2</v>
      </c>
      <c r="C30" s="10">
        <v>0.5</v>
      </c>
      <c r="D30" s="10">
        <v>1</v>
      </c>
      <c r="E30" s="10">
        <v>0.5</v>
      </c>
      <c r="F30" s="10"/>
      <c r="G30" s="10"/>
      <c r="H30" s="10"/>
      <c r="I30" s="10"/>
      <c r="J30" s="9" t="str">
        <f t="shared" ref="J30" ca="1" si="5">INDIRECT("'"&amp;A30&amp;"'!B1")</f>
        <v>Incomplete</v>
      </c>
      <c r="L30" s="27">
        <f t="shared" ref="L30" si="6">A30</f>
        <v>23</v>
      </c>
      <c r="M30" s="10" t="str">
        <f t="shared" ca="1" si="4"/>
        <v/>
      </c>
      <c r="N30" s="10" t="str">
        <f t="shared" ca="1" si="4"/>
        <v/>
      </c>
      <c r="O30" s="10" t="str">
        <f t="shared" ca="1" si="4"/>
        <v/>
      </c>
      <c r="P30" s="10" t="str">
        <f t="shared" ca="1" si="4"/>
        <v/>
      </c>
      <c r="Q30" s="10" t="str">
        <f t="shared" ca="1" si="4"/>
        <v/>
      </c>
      <c r="R30" s="10" t="str">
        <f t="shared" ca="1" si="4"/>
        <v/>
      </c>
      <c r="S30" s="10" t="str">
        <f t="shared" ca="1" si="4"/>
        <v/>
      </c>
    </row>
    <row r="31" spans="1:19" x14ac:dyDescent="0.25">
      <c r="A31" s="1"/>
    </row>
    <row r="32" spans="1:19" ht="15.75" thickBot="1" x14ac:dyDescent="0.3">
      <c r="A32" s="6" t="s">
        <v>10</v>
      </c>
      <c r="B32" s="7">
        <f>SUM(B8:B30)</f>
        <v>58.75</v>
      </c>
      <c r="L32" s="8" t="s">
        <v>13</v>
      </c>
      <c r="M32" s="7" t="str">
        <f t="array" aca="1" ref="M32" ca="1">IF(SUM(IF(M8:S30="",0,1))=0,"",SUM(M8:S30))</f>
        <v/>
      </c>
      <c r="O32" s="12" t="s">
        <v>16</v>
      </c>
      <c r="P32" s="5" t="str">
        <f ca="1">IF(M32="","",M32/B32)</f>
        <v/>
      </c>
    </row>
    <row r="34" spans="12:13" x14ac:dyDescent="0.25">
      <c r="L34" s="32" t="s">
        <v>46</v>
      </c>
      <c r="M34" s="33">
        <f>MROUND(72%*B32,0.25)</f>
        <v>42.25</v>
      </c>
    </row>
  </sheetData>
  <sheetProtection formatCells="0" formatColumns="0" formatRows="0"/>
  <mergeCells count="1">
    <mergeCell ref="B6:B7"/>
  </mergeCells>
  <conditionalFormatting sqref="C8:I30">
    <cfRule type="expression" dxfId="86" priority="29">
      <formula>ISBLANK(C8)</formula>
    </cfRule>
  </conditionalFormatting>
  <conditionalFormatting sqref="J8:J30">
    <cfRule type="cellIs" dxfId="85" priority="698" operator="equal">
      <formula>"Finished"</formula>
    </cfRule>
    <cfRule type="cellIs" dxfId="84" priority="699" operator="equal">
      <formula>"Flag for Review"</formula>
    </cfRule>
    <cfRule type="cellIs" dxfId="83" priority="700" operator="equal">
      <formula>"Incomplete"</formula>
    </cfRule>
  </conditionalFormatting>
  <conditionalFormatting sqref="M8:S30">
    <cfRule type="expression" dxfId="82" priority="1">
      <formula>M8/C8&gt;=0.75</formula>
    </cfRule>
    <cfRule type="expression" dxfId="81" priority="2">
      <formula>M8/C8&gt;=0.65</formula>
    </cfRule>
    <cfRule type="expression" dxfId="80" priority="3">
      <formula>M8/C8&gt;=0</formula>
    </cfRule>
    <cfRule type="expression" dxfId="79" priority="4">
      <formula>_xlfn.IFNA(MATCH(M$7,INDIRECT("'"&amp;$L8&amp;"'!$A:$A"),0),0)=0</formula>
    </cfRule>
  </conditionalFormatting>
  <conditionalFormatting sqref="P32">
    <cfRule type="expression" dxfId="78" priority="162">
      <formula>LEN(P32)=0</formula>
    </cfRule>
    <cfRule type="cellIs" dxfId="77" priority="163" operator="greaterThanOrEqual">
      <formula>0.75</formula>
    </cfRule>
    <cfRule type="cellIs" dxfId="76" priority="164" operator="greaterThanOrEqual">
      <formula>0.65</formula>
    </cfRule>
    <cfRule type="cellIs" dxfId="75" priority="165" operator="greaterThanOrEqual">
      <formula>0</formula>
    </cfRule>
  </conditionalFormatting>
  <hyperlinks>
    <hyperlink ref="L8" location="'1'!A1" display="'1'!A1" xr:uid="{EEB2F41D-4C5E-45E3-868E-8AB4AC250B33}"/>
    <hyperlink ref="L9" location="'2'!A1" display="'2'!A1" xr:uid="{54381741-FA85-48C9-B9FB-0986002F461F}"/>
    <hyperlink ref="L10" location="'3'!A1" display="'3'!A1" xr:uid="{DDF5B344-2A0C-451F-B5F6-2DC7DE369462}"/>
    <hyperlink ref="L11" location="'4'!A1" display="'4'!A1" xr:uid="{0C5CB486-9354-4C70-9B6F-51C32CCB499E}"/>
    <hyperlink ref="L12" location="'5'!A1" display="'5'!A1" xr:uid="{7E78161F-0455-4E29-A481-EA8D02B932EB}"/>
    <hyperlink ref="L13" location="'6'!A1" display="'6'!A1" xr:uid="{46FCA9F3-44A4-4413-8871-6FA0DEA4DB3B}"/>
    <hyperlink ref="L14" location="'7'!A1" display="'7'!A1" xr:uid="{F2EEC1B2-4F14-4B01-BA35-AA223F0ECD59}"/>
    <hyperlink ref="L15" location="'8'!A1" display="'8'!A1" xr:uid="{380D658B-F52F-49C4-8FCA-15609F15FA96}"/>
    <hyperlink ref="L16" location="'9'!A1" display="'9'!A1" xr:uid="{9B904F90-8A04-433E-9672-86A2B5EFDA59}"/>
    <hyperlink ref="L17" location="'10'!A1" display="'10'!A1" xr:uid="{CF316553-E0E7-42B0-8473-99A45D63D55E}"/>
    <hyperlink ref="L18" location="'11'!A1" display="'11'!A1" xr:uid="{345DB5EE-FCF5-4D3D-A362-10CF234E082F}"/>
    <hyperlink ref="L19" location="'12'!A1" display="'12'!A1" xr:uid="{4887FA27-3BC9-42EE-9ABC-32F4BD751A2C}"/>
    <hyperlink ref="L20" location="'13'!A1" display="'13'!A1" xr:uid="{AD4932DB-B4FB-4D89-A19D-B6DE7FEA3ACA}"/>
    <hyperlink ref="L21" location="'14'!A1" display="'14'!A1" xr:uid="{FD757D54-1A04-407F-85BC-DC29B9D10B10}"/>
    <hyperlink ref="L22" location="'15'!A1" display="'15'!A1" xr:uid="{A83ECE4A-4379-483B-88B6-444BF642EA1B}"/>
    <hyperlink ref="L23" location="'16'!A1" display="'16'!A1" xr:uid="{5D5C15C2-7A88-423B-977E-029D784C93AC}"/>
    <hyperlink ref="L24" location="'17'!A1" display="'17'!A1" xr:uid="{05F5B110-EB25-4448-BE89-788FAE1A5BB4}"/>
    <hyperlink ref="L25" location="'18'!A1" display="'18'!A1" xr:uid="{AB290070-0626-4BED-824D-DEA8E8D5B249}"/>
    <hyperlink ref="L28" location="'21'!A1" display="'21'!A1" xr:uid="{3F70EF44-F6BF-4762-AC27-B5ABCB72101E}"/>
    <hyperlink ref="A8" location="'1'!A1" display="'1'!A1" xr:uid="{CFFA0440-4925-4E1D-A7CA-9ACA304FC921}"/>
    <hyperlink ref="A9" location="'2'!A1" display="'2'!A1" xr:uid="{C9FB007F-D701-4146-914F-EF441BE99447}"/>
    <hyperlink ref="A10" location="'3'!A1" display="'3'!A1" xr:uid="{2A81A52B-304E-4A2C-BC60-8E16A8C48D9C}"/>
    <hyperlink ref="A11" location="'4'!A1" display="'4'!A1" xr:uid="{66B34D2F-C28F-4176-9B03-547846381DBA}"/>
    <hyperlink ref="A12" location="'5'!A1" display="'5'!A1" xr:uid="{5E4037E5-3452-4B2D-AE5D-77D930C05A9F}"/>
    <hyperlink ref="A13" location="'6'!A1" display="'6'!A1" xr:uid="{C391F207-22DC-4F14-BCDE-8844AD0AA3EE}"/>
    <hyperlink ref="A14" location="'7'!A1" display="'7'!A1" xr:uid="{A38AE76B-9BAB-4518-BD6F-1BE205A7E90D}"/>
    <hyperlink ref="A15" location="'8'!A1" display="'8'!A1" xr:uid="{E82C5443-01F4-411E-A0E3-3595F2B2BBF8}"/>
    <hyperlink ref="A16" location="'9'!A1" display="'9'!A1" xr:uid="{5E0C90FA-874D-4504-9C10-C716B3CA889D}"/>
    <hyperlink ref="A17" location="'10'!A1" display="'10'!A1" xr:uid="{4C7CE00C-44CF-4FAC-9E17-BD4E76C673EF}"/>
    <hyperlink ref="A18" location="'11'!A1" display="'11'!A1" xr:uid="{BE291FC8-A160-4657-A514-472E061AC027}"/>
    <hyperlink ref="A19" location="'12'!A1" display="'12'!A1" xr:uid="{7CF02CE4-BDDF-4F90-A592-40224EB2C865}"/>
    <hyperlink ref="A20" location="'13'!A1" display="'13'!A1" xr:uid="{67F981C5-2158-4BBF-A017-D5B8503E0856}"/>
    <hyperlink ref="A21" location="'14'!A1" display="'14'!A1" xr:uid="{DEDD0535-0E23-403C-8B61-C5D632CD8B6D}"/>
    <hyperlink ref="A22" location="'15'!A1" display="'15'!A1" xr:uid="{F104AFDA-3D58-4EB6-BA89-17E32A0F7487}"/>
    <hyperlink ref="A23" location="'16'!A1" display="'16'!A1" xr:uid="{96EFD0AE-78D2-4511-B3C6-ECA0F02625F1}"/>
    <hyperlink ref="A24" location="'17'!A1" display="'17'!A1" xr:uid="{4A5C76FB-9106-4EA6-915C-F426AA33CDB1}"/>
    <hyperlink ref="A25" location="'18'!A1" display="'18'!A1" xr:uid="{42493673-DCF0-42F5-8986-6B210F19B328}"/>
    <hyperlink ref="A28" location="'19'!A1" display="'19'!A1" xr:uid="{AC24EC4B-6D86-4344-97FC-660E99C34B48}"/>
    <hyperlink ref="L26:L27" location="'18'!A1" display="'18'!A1" xr:uid="{C4D9CF10-E5D1-44D8-BEED-E94D3A691F0D}"/>
    <hyperlink ref="L26" location="'19'!A1" display="'19'!A1" xr:uid="{45E7DD16-5097-4199-89A5-1C572F5154EE}"/>
    <hyperlink ref="L27" location="'20'!A1" display="'20'!A1" xr:uid="{98EC568D-5619-4D5D-A332-ED3E319834DC}"/>
    <hyperlink ref="A26" location="'19'!A1" display="'19'!A1" xr:uid="{968A7BF9-EC4B-4460-B33D-04820E6CB37E}"/>
    <hyperlink ref="A27" location="'20'!A1" display="'20'!A1" xr:uid="{CDD9F52C-B31F-457D-A1DC-45DBD406B99E}"/>
    <hyperlink ref="A29" location="'22'!A1" display="'22'!A1" xr:uid="{B6211C2E-EC49-45C3-8ADD-B4E75E8AA43F}"/>
    <hyperlink ref="L29" location="'22'!A1" display="'22'!A1" xr:uid="{919BAC56-1AD8-41E9-9F3D-7F41BED03DF9}"/>
    <hyperlink ref="A30" location="'23'!A1" display="'23'!A1" xr:uid="{695F7D0C-C96D-4CDE-9453-FE4DEABFB6FE}"/>
    <hyperlink ref="L30" location="'23'!A1" display="'23'!A1" xr:uid="{CA5364B7-ADD2-4E84-A3D6-58C5BE142329}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6938-8AFD-4EA5-8E1E-494DC6AC0CBB}">
  <sheetPr codeName="Sheet19"/>
  <dimension ref="A1:P3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20.28515625" style="3" customWidth="1"/>
    <col min="4" max="4" width="4.42578125" style="3" customWidth="1"/>
    <col min="5" max="5" width="14.5703125" style="3" customWidth="1"/>
    <col min="6" max="6" width="10.7109375" style="3" bestFit="1" customWidth="1"/>
    <col min="7" max="7" width="5.7109375" style="3" customWidth="1"/>
    <col min="8" max="8" width="3.7109375" style="28" customWidth="1"/>
    <col min="9" max="9" width="10.85546875" style="3" bestFit="1" customWidth="1"/>
    <col min="10" max="10" width="11.42578125" style="3" bestFit="1" customWidth="1"/>
    <col min="11" max="11" width="12.28515625" style="3" bestFit="1" customWidth="1"/>
    <col min="12" max="12" width="10.28515625" style="3" bestFit="1" customWidth="1"/>
    <col min="13" max="13" width="11.140625" style="3" bestFit="1" customWidth="1"/>
    <col min="14" max="16384" width="9.140625" style="3"/>
  </cols>
  <sheetData>
    <row r="1" spans="1:16" ht="15.75" x14ac:dyDescent="0.25">
      <c r="A1" s="37">
        <v>17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6" x14ac:dyDescent="0.25">
      <c r="A2" s="39"/>
      <c r="B2" s="40"/>
      <c r="C2" s="40"/>
      <c r="D2" s="40"/>
      <c r="E2" s="40"/>
      <c r="F2" s="40"/>
      <c r="G2" s="41"/>
      <c r="H2" t="s">
        <v>63</v>
      </c>
      <c r="I2"/>
      <c r="J2"/>
      <c r="K2"/>
      <c r="L2"/>
      <c r="M2"/>
      <c r="N2"/>
      <c r="O2"/>
      <c r="P2"/>
    </row>
    <row r="3" spans="1:16" x14ac:dyDescent="0.25">
      <c r="A3" s="42" t="s">
        <v>14</v>
      </c>
      <c r="B3" s="40" t="s">
        <v>391</v>
      </c>
      <c r="C3" s="40"/>
      <c r="D3" s="40"/>
      <c r="E3" s="40"/>
      <c r="F3" s="40"/>
      <c r="G3" s="41"/>
      <c r="H3"/>
      <c r="I3"/>
      <c r="J3"/>
      <c r="K3"/>
      <c r="L3"/>
      <c r="M3"/>
      <c r="N3"/>
      <c r="O3"/>
      <c r="P3"/>
    </row>
    <row r="4" spans="1:16" x14ac:dyDescent="0.25">
      <c r="A4" s="43">
        <f>INDEX('Point Grid'!B:B,MATCH('17'!A1,'Point Grid'!A:A,0))</f>
        <v>1.5</v>
      </c>
      <c r="B4" s="40"/>
      <c r="C4" s="40"/>
      <c r="D4" s="40"/>
      <c r="E4" s="40"/>
      <c r="F4" s="40"/>
      <c r="G4" s="41"/>
      <c r="H4"/>
      <c r="I4"/>
      <c r="J4"/>
      <c r="K4"/>
      <c r="L4"/>
      <c r="M4"/>
      <c r="N4"/>
      <c r="O4"/>
      <c r="P4"/>
    </row>
    <row r="5" spans="1:16" x14ac:dyDescent="0.25">
      <c r="A5" s="39"/>
      <c r="B5" s="208">
        <v>10000</v>
      </c>
      <c r="C5" s="122" t="s">
        <v>389</v>
      </c>
      <c r="D5" s="40"/>
      <c r="E5" s="94" t="s">
        <v>387</v>
      </c>
      <c r="F5" s="188" t="s">
        <v>388</v>
      </c>
      <c r="G5" s="41"/>
      <c r="H5"/>
      <c r="I5"/>
      <c r="J5"/>
      <c r="K5"/>
      <c r="L5"/>
      <c r="M5"/>
      <c r="N5"/>
      <c r="O5"/>
      <c r="P5"/>
    </row>
    <row r="6" spans="1:16" x14ac:dyDescent="0.25">
      <c r="A6" s="39"/>
      <c r="B6" s="105">
        <v>250000</v>
      </c>
      <c r="C6" s="123" t="s">
        <v>390</v>
      </c>
      <c r="D6" s="40"/>
      <c r="E6" s="105">
        <v>250</v>
      </c>
      <c r="F6" s="206">
        <v>0.17680000000000001</v>
      </c>
      <c r="G6" s="41"/>
      <c r="H6"/>
      <c r="I6"/>
      <c r="J6"/>
      <c r="K6"/>
      <c r="L6"/>
      <c r="M6"/>
      <c r="N6"/>
      <c r="O6"/>
      <c r="P6"/>
    </row>
    <row r="7" spans="1:16" x14ac:dyDescent="0.25">
      <c r="A7" s="39"/>
      <c r="B7" s="105">
        <v>500</v>
      </c>
      <c r="C7" s="123" t="s">
        <v>385</v>
      </c>
      <c r="D7" s="40"/>
      <c r="E7" s="105">
        <v>2500</v>
      </c>
      <c r="F7" s="206">
        <v>0.57089999999999996</v>
      </c>
      <c r="G7" s="41"/>
      <c r="H7"/>
      <c r="I7"/>
      <c r="J7"/>
      <c r="K7"/>
      <c r="L7"/>
      <c r="M7"/>
      <c r="N7"/>
      <c r="O7"/>
      <c r="P7"/>
    </row>
    <row r="8" spans="1:16" x14ac:dyDescent="0.25">
      <c r="A8" s="39"/>
      <c r="B8" s="97">
        <v>0.02</v>
      </c>
      <c r="C8" s="123" t="s">
        <v>386</v>
      </c>
      <c r="D8" s="40"/>
      <c r="E8" s="105">
        <v>15000</v>
      </c>
      <c r="F8" s="206">
        <v>0.1565</v>
      </c>
      <c r="G8" s="41"/>
      <c r="H8"/>
      <c r="I8"/>
      <c r="J8"/>
      <c r="K8"/>
      <c r="L8"/>
      <c r="M8"/>
      <c r="N8"/>
      <c r="O8"/>
      <c r="P8"/>
    </row>
    <row r="9" spans="1:16" x14ac:dyDescent="0.25">
      <c r="A9" s="39"/>
      <c r="B9" s="209">
        <v>4</v>
      </c>
      <c r="C9" s="123" t="s">
        <v>392</v>
      </c>
      <c r="D9" s="40"/>
      <c r="E9" s="107">
        <v>75000</v>
      </c>
      <c r="F9" s="207">
        <v>9.5799999999999996E-2</v>
      </c>
      <c r="G9" s="41"/>
      <c r="H9"/>
      <c r="I9"/>
      <c r="J9"/>
      <c r="K9"/>
      <c r="L9"/>
      <c r="M9"/>
      <c r="N9"/>
      <c r="O9"/>
      <c r="P9"/>
    </row>
    <row r="10" spans="1:16" x14ac:dyDescent="0.25">
      <c r="A10" s="39"/>
      <c r="B10" s="100">
        <v>0.15</v>
      </c>
      <c r="C10" s="124" t="s">
        <v>395</v>
      </c>
      <c r="D10" s="40"/>
      <c r="E10" s="40"/>
      <c r="F10" s="40"/>
      <c r="G10" s="41"/>
      <c r="H10"/>
      <c r="I10"/>
      <c r="J10"/>
      <c r="K10"/>
      <c r="L10"/>
      <c r="M10"/>
      <c r="N10"/>
      <c r="O10"/>
      <c r="P10"/>
    </row>
    <row r="11" spans="1:16" x14ac:dyDescent="0.25">
      <c r="A11" s="39"/>
      <c r="B11" s="139"/>
      <c r="C11" s="40"/>
      <c r="D11" s="40"/>
      <c r="E11" s="40"/>
      <c r="F11" s="139"/>
      <c r="G11" s="41"/>
      <c r="H11"/>
      <c r="I11"/>
      <c r="J11"/>
      <c r="K11"/>
      <c r="L11"/>
      <c r="M11"/>
      <c r="N11"/>
      <c r="O11"/>
      <c r="P11"/>
    </row>
    <row r="12" spans="1:16" x14ac:dyDescent="0.25">
      <c r="A12" s="39"/>
      <c r="B12" s="40" t="s">
        <v>393</v>
      </c>
      <c r="C12" s="40"/>
      <c r="D12" s="40"/>
      <c r="E12" s="40"/>
      <c r="F12" s="40"/>
      <c r="G12" s="41"/>
      <c r="H12"/>
      <c r="I12"/>
      <c r="J12"/>
      <c r="K12"/>
      <c r="L12"/>
      <c r="M12"/>
      <c r="N12"/>
      <c r="O12"/>
      <c r="P12"/>
    </row>
    <row r="13" spans="1:16" x14ac:dyDescent="0.25">
      <c r="A13" s="39"/>
      <c r="B13" s="40" t="s">
        <v>394</v>
      </c>
      <c r="C13" s="40"/>
      <c r="D13" s="40"/>
      <c r="E13" s="40"/>
      <c r="F13" s="40"/>
      <c r="G13" s="41"/>
      <c r="H13"/>
      <c r="I13"/>
      <c r="J13"/>
      <c r="K13"/>
      <c r="L13"/>
      <c r="M13"/>
      <c r="N13"/>
      <c r="O13"/>
      <c r="P13"/>
    </row>
    <row r="14" spans="1:16" x14ac:dyDescent="0.25">
      <c r="A14" s="39"/>
      <c r="B14" s="40"/>
      <c r="C14" s="40"/>
      <c r="D14" s="40"/>
      <c r="E14" s="40"/>
      <c r="F14" s="40"/>
      <c r="G14" s="41"/>
      <c r="H14"/>
      <c r="I14"/>
      <c r="J14"/>
      <c r="K14"/>
      <c r="L14"/>
      <c r="M14"/>
      <c r="N14"/>
      <c r="O14"/>
      <c r="P14"/>
    </row>
    <row r="15" spans="1:16" x14ac:dyDescent="0.25">
      <c r="A15" s="55" t="s">
        <v>2</v>
      </c>
      <c r="B15" s="40" t="s">
        <v>396</v>
      </c>
      <c r="C15" s="40"/>
      <c r="D15" s="40"/>
      <c r="E15" s="40"/>
      <c r="F15" s="40"/>
      <c r="G15" s="41"/>
      <c r="H15"/>
      <c r="I15"/>
      <c r="J15"/>
      <c r="K15"/>
      <c r="L15"/>
      <c r="M15"/>
      <c r="N15"/>
      <c r="O15"/>
      <c r="P15"/>
    </row>
    <row r="16" spans="1:16" ht="15.75" thickBot="1" x14ac:dyDescent="0.3">
      <c r="A16" s="43">
        <f>INDEX('Point Grid'!$C$8:$I$28,MATCH($A$1,'Point Grid'!$A$8:$A$28,0),MATCH(A15,'Point Grid'!$C$7:$I$7,0))</f>
        <v>1.5</v>
      </c>
      <c r="B16" s="40"/>
      <c r="C16" s="40"/>
      <c r="D16" s="40"/>
      <c r="E16" s="40"/>
      <c r="F16" s="40"/>
      <c r="G16" s="41"/>
      <c r="H16"/>
      <c r="I16"/>
      <c r="J16"/>
      <c r="K16"/>
      <c r="L16"/>
      <c r="M16"/>
      <c r="N16"/>
      <c r="O16"/>
      <c r="P16"/>
    </row>
    <row r="17" spans="1:16" ht="15.75" thickBot="1" x14ac:dyDescent="0.3">
      <c r="A17" s="4"/>
      <c r="B17" s="40"/>
      <c r="C17" s="40"/>
      <c r="D17" s="40"/>
      <c r="E17" s="40"/>
      <c r="F17" s="40"/>
      <c r="G17" s="41"/>
      <c r="H17"/>
      <c r="I17"/>
      <c r="J17"/>
      <c r="K17"/>
      <c r="L17"/>
      <c r="M17"/>
      <c r="N17"/>
      <c r="O17"/>
      <c r="P17"/>
    </row>
    <row r="18" spans="1:16" ht="15.75" thickBot="1" x14ac:dyDescent="0.3">
      <c r="A18" s="63"/>
      <c r="B18" s="57"/>
      <c r="C18" s="57"/>
      <c r="D18" s="57"/>
      <c r="E18" s="57"/>
      <c r="F18" s="57"/>
      <c r="G18" s="58"/>
      <c r="H18"/>
      <c r="I18"/>
      <c r="J18"/>
      <c r="K18"/>
      <c r="L18"/>
      <c r="M18"/>
      <c r="N18"/>
      <c r="O18"/>
      <c r="P18"/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 s="3"/>
      <c r="I22"/>
      <c r="J22"/>
      <c r="K22"/>
      <c r="L22"/>
      <c r="M22"/>
      <c r="N22"/>
      <c r="O22"/>
      <c r="P22"/>
    </row>
    <row r="23" spans="1:16" x14ac:dyDescent="0.25">
      <c r="H23" s="3"/>
      <c r="I23"/>
      <c r="J23"/>
      <c r="K23"/>
      <c r="L23"/>
      <c r="M23"/>
      <c r="N23"/>
      <c r="O23"/>
      <c r="P23"/>
    </row>
    <row r="24" spans="1:16" x14ac:dyDescent="0.25">
      <c r="H24" s="3"/>
      <c r="I24"/>
      <c r="J24"/>
      <c r="K24"/>
      <c r="L24"/>
      <c r="M24"/>
      <c r="N24"/>
      <c r="O24"/>
      <c r="P24"/>
    </row>
    <row r="25" spans="1:16" x14ac:dyDescent="0.25">
      <c r="H25" s="3"/>
      <c r="I25"/>
      <c r="J25"/>
      <c r="K25"/>
      <c r="L25"/>
      <c r="M25"/>
      <c r="N25"/>
      <c r="O25"/>
      <c r="P25"/>
    </row>
    <row r="26" spans="1:16" x14ac:dyDescent="0.25">
      <c r="I26"/>
      <c r="J26"/>
      <c r="K26"/>
      <c r="L26"/>
      <c r="M26"/>
      <c r="N26"/>
      <c r="O26"/>
      <c r="P26"/>
    </row>
    <row r="27" spans="1:16" x14ac:dyDescent="0.25">
      <c r="I27"/>
      <c r="J27"/>
      <c r="K27"/>
      <c r="L27"/>
      <c r="M27"/>
      <c r="N27"/>
      <c r="O27"/>
      <c r="P27"/>
    </row>
    <row r="28" spans="1:16" x14ac:dyDescent="0.25">
      <c r="I28"/>
      <c r="J28"/>
      <c r="K28"/>
      <c r="L28"/>
      <c r="M28"/>
      <c r="N28"/>
      <c r="O28"/>
      <c r="P28"/>
    </row>
    <row r="29" spans="1:16" x14ac:dyDescent="0.25">
      <c r="I29"/>
      <c r="J29"/>
      <c r="K29"/>
      <c r="L29"/>
      <c r="M29"/>
      <c r="N29"/>
      <c r="O29"/>
      <c r="P29"/>
    </row>
    <row r="30" spans="1:16" x14ac:dyDescent="0.25">
      <c r="I30"/>
      <c r="J30"/>
      <c r="K30"/>
      <c r="L30"/>
      <c r="M30"/>
      <c r="N30"/>
      <c r="O30"/>
      <c r="P30"/>
    </row>
    <row r="31" spans="1:16" x14ac:dyDescent="0.25">
      <c r="I31"/>
      <c r="J31"/>
      <c r="K31"/>
      <c r="L31"/>
      <c r="M31"/>
      <c r="N31"/>
      <c r="O31"/>
      <c r="P31"/>
    </row>
    <row r="32" spans="1:16" x14ac:dyDescent="0.25">
      <c r="I32"/>
      <c r="J32"/>
      <c r="K32"/>
      <c r="L32"/>
      <c r="M32"/>
      <c r="N32"/>
      <c r="O32"/>
      <c r="P32"/>
    </row>
  </sheetData>
  <sheetProtection formatCells="0" formatColumns="0" formatRows="0"/>
  <conditionalFormatting sqref="B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count="2">
    <dataValidation type="list" allowBlank="1" showInputMessage="1" showErrorMessage="1" sqref="B1" xr:uid="{6BAE4AC5-3F5D-4A8F-A010-9345E50B3D5C}">
      <formula1>"Finished, Flag for Review, Incomplete"</formula1>
    </dataValidation>
    <dataValidation type="decimal" allowBlank="1" showInputMessage="1" showErrorMessage="1" sqref="A17" xr:uid="{CCA5247A-F6D2-401D-89E6-A673EFABBC88}">
      <formula1>0</formula1>
      <formula2>A16</formula2>
    </dataValidation>
  </dataValidations>
  <hyperlinks>
    <hyperlink ref="G1" location="Navigator!A1" display="Navigator" xr:uid="{17CD3B29-2C89-4425-BD16-10026FC01112}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B1C06-A5A5-4CF9-B123-20755A8AB91D}">
  <sheetPr codeName="Sheet20"/>
  <dimension ref="A1:S5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19.5703125" style="3" customWidth="1"/>
    <col min="4" max="4" width="7.28515625" style="3" bestFit="1" customWidth="1"/>
    <col min="5" max="5" width="16.140625" style="3" customWidth="1"/>
    <col min="6" max="6" width="12.42578125" style="3" bestFit="1" customWidth="1"/>
    <col min="7" max="7" width="10.140625" style="3" customWidth="1"/>
    <col min="8" max="8" width="5.7109375" style="3" customWidth="1"/>
    <col min="9" max="9" width="3.7109375" style="28" customWidth="1"/>
    <col min="10" max="10" width="11.140625" style="3" customWidth="1"/>
    <col min="11" max="11" width="12.7109375" style="3" customWidth="1"/>
    <col min="12" max="12" width="9.140625" style="3"/>
    <col min="13" max="13" width="10.42578125" style="3" bestFit="1" customWidth="1"/>
    <col min="14" max="16384" width="9.140625" style="3"/>
  </cols>
  <sheetData>
    <row r="1" spans="1:19" ht="15.75" x14ac:dyDescent="0.25">
      <c r="A1" s="149">
        <v>18</v>
      </c>
      <c r="B1" s="35" t="s">
        <v>438</v>
      </c>
      <c r="C1" s="150"/>
      <c r="D1" s="150"/>
      <c r="E1" s="150"/>
      <c r="F1" s="150"/>
      <c r="G1" s="226" t="s">
        <v>284</v>
      </c>
      <c r="H1" s="227"/>
      <c r="J1" s="36" t="s">
        <v>38</v>
      </c>
    </row>
    <row r="2" spans="1:19" x14ac:dyDescent="0.25">
      <c r="A2" s="138"/>
      <c r="B2" s="139"/>
      <c r="C2" s="139"/>
      <c r="D2" s="139"/>
      <c r="E2" s="139"/>
      <c r="F2" s="139"/>
      <c r="G2" s="139"/>
      <c r="H2" s="146"/>
      <c r="I2" s="28" t="s">
        <v>63</v>
      </c>
      <c r="J2"/>
      <c r="K2"/>
      <c r="L2"/>
      <c r="M2"/>
      <c r="N2"/>
      <c r="O2"/>
      <c r="P2"/>
      <c r="Q2"/>
      <c r="R2"/>
      <c r="S2"/>
    </row>
    <row r="3" spans="1:19" x14ac:dyDescent="0.25">
      <c r="A3" s="151" t="s">
        <v>14</v>
      </c>
      <c r="B3" s="139" t="s">
        <v>383</v>
      </c>
      <c r="C3" s="139"/>
      <c r="D3" s="139"/>
      <c r="E3" s="139"/>
      <c r="F3" s="139"/>
      <c r="G3" s="139"/>
      <c r="H3" s="146"/>
      <c r="J3"/>
      <c r="K3"/>
      <c r="L3"/>
      <c r="M3"/>
      <c r="N3"/>
      <c r="O3"/>
      <c r="P3"/>
      <c r="Q3"/>
      <c r="R3"/>
      <c r="S3"/>
    </row>
    <row r="4" spans="1:19" x14ac:dyDescent="0.25">
      <c r="A4" s="152">
        <f>INDEX('Point Grid'!B:B,MATCH('18'!A1,'Point Grid'!A:A,0))</f>
        <v>3</v>
      </c>
      <c r="B4" s="153" t="s">
        <v>384</v>
      </c>
      <c r="C4" s="139"/>
      <c r="D4" s="139"/>
      <c r="E4" s="139"/>
      <c r="F4" s="139"/>
      <c r="G4" s="139"/>
      <c r="H4" s="146"/>
      <c r="J4"/>
      <c r="K4"/>
      <c r="L4"/>
      <c r="M4"/>
      <c r="N4"/>
      <c r="O4"/>
      <c r="P4"/>
      <c r="Q4"/>
      <c r="R4"/>
      <c r="S4"/>
    </row>
    <row r="5" spans="1:19" x14ac:dyDescent="0.25">
      <c r="A5" s="138"/>
      <c r="B5" s="139"/>
      <c r="C5" s="139"/>
      <c r="D5" s="139"/>
      <c r="E5" s="139"/>
      <c r="F5" s="139"/>
      <c r="G5" s="139"/>
      <c r="H5" s="146"/>
      <c r="I5" s="3"/>
      <c r="J5"/>
      <c r="K5"/>
      <c r="L5"/>
      <c r="M5"/>
      <c r="N5"/>
      <c r="O5"/>
      <c r="P5"/>
      <c r="Q5"/>
      <c r="R5"/>
      <c r="S5"/>
    </row>
    <row r="6" spans="1:19" x14ac:dyDescent="0.25">
      <c r="A6" s="138"/>
      <c r="B6" s="139" t="s">
        <v>321</v>
      </c>
      <c r="C6" s="139"/>
      <c r="D6" s="139"/>
      <c r="E6" s="139"/>
      <c r="F6" s="139"/>
      <c r="G6" s="139"/>
      <c r="H6" s="146"/>
      <c r="I6" s="3"/>
      <c r="J6"/>
      <c r="K6"/>
      <c r="L6"/>
      <c r="M6"/>
      <c r="N6"/>
      <c r="O6"/>
      <c r="P6"/>
      <c r="Q6"/>
      <c r="R6"/>
      <c r="S6"/>
    </row>
    <row r="7" spans="1:19" x14ac:dyDescent="0.25">
      <c r="A7" s="138"/>
      <c r="B7" s="154">
        <v>4000000</v>
      </c>
      <c r="C7" s="155" t="s">
        <v>322</v>
      </c>
      <c r="D7" s="156"/>
      <c r="E7" s="157"/>
      <c r="F7" s="139"/>
      <c r="G7" s="139"/>
      <c r="H7" s="146"/>
      <c r="I7" s="3"/>
      <c r="J7"/>
      <c r="K7"/>
      <c r="L7"/>
      <c r="M7"/>
      <c r="N7"/>
      <c r="O7"/>
      <c r="P7"/>
      <c r="Q7"/>
      <c r="R7"/>
      <c r="S7"/>
    </row>
    <row r="8" spans="1:19" x14ac:dyDescent="0.25">
      <c r="A8" s="138"/>
      <c r="B8" s="158" t="s">
        <v>323</v>
      </c>
      <c r="C8" s="159" t="s">
        <v>324</v>
      </c>
      <c r="D8" s="139"/>
      <c r="E8" s="160"/>
      <c r="F8" s="139"/>
      <c r="G8" s="139"/>
      <c r="H8" s="146"/>
      <c r="I8" s="3"/>
      <c r="J8"/>
      <c r="K8"/>
      <c r="L8"/>
      <c r="M8"/>
      <c r="N8"/>
      <c r="O8"/>
      <c r="P8"/>
      <c r="Q8"/>
      <c r="R8"/>
      <c r="S8"/>
    </row>
    <row r="9" spans="1:19" x14ac:dyDescent="0.25">
      <c r="A9" s="138"/>
      <c r="B9" s="158">
        <v>4279</v>
      </c>
      <c r="C9" s="159" t="s">
        <v>327</v>
      </c>
      <c r="D9" s="139"/>
      <c r="E9" s="160"/>
      <c r="F9" s="139"/>
      <c r="G9" s="139"/>
      <c r="H9" s="146"/>
      <c r="I9" s="3"/>
      <c r="J9"/>
      <c r="K9"/>
      <c r="L9"/>
      <c r="M9"/>
      <c r="N9"/>
      <c r="O9"/>
      <c r="P9"/>
      <c r="Q9"/>
      <c r="R9"/>
      <c r="S9"/>
    </row>
    <row r="10" spans="1:19" x14ac:dyDescent="0.25">
      <c r="A10" s="138"/>
      <c r="B10" s="161">
        <v>5000</v>
      </c>
      <c r="C10" s="159" t="s">
        <v>339</v>
      </c>
      <c r="D10" s="139"/>
      <c r="E10" s="160"/>
      <c r="F10" s="139"/>
      <c r="G10" s="139"/>
      <c r="H10" s="146"/>
      <c r="I10" s="3"/>
      <c r="J10"/>
      <c r="K10"/>
      <c r="L10"/>
      <c r="M10"/>
      <c r="N10"/>
      <c r="O10"/>
      <c r="P10"/>
      <c r="Q10"/>
      <c r="R10"/>
      <c r="S10"/>
    </row>
    <row r="11" spans="1:19" x14ac:dyDescent="0.25">
      <c r="A11" s="138"/>
      <c r="B11" s="162">
        <v>167000</v>
      </c>
      <c r="C11" s="159" t="s">
        <v>340</v>
      </c>
      <c r="D11" s="139"/>
      <c r="E11" s="160"/>
      <c r="F11" s="139"/>
      <c r="G11" s="139"/>
      <c r="H11" s="146"/>
      <c r="I11" s="3"/>
      <c r="J11"/>
      <c r="K11"/>
      <c r="L11"/>
      <c r="M11"/>
      <c r="N11"/>
      <c r="O11"/>
      <c r="P11"/>
      <c r="Q11"/>
      <c r="R11"/>
      <c r="S11"/>
    </row>
    <row r="12" spans="1:19" x14ac:dyDescent="0.25">
      <c r="A12" s="138"/>
      <c r="B12" s="162">
        <v>334000</v>
      </c>
      <c r="C12" s="159" t="s">
        <v>341</v>
      </c>
      <c r="D12" s="139"/>
      <c r="E12" s="160"/>
      <c r="F12" s="139"/>
      <c r="G12" s="139"/>
      <c r="H12" s="146"/>
      <c r="I12" s="3"/>
      <c r="J12"/>
      <c r="K12"/>
      <c r="L12"/>
      <c r="M12"/>
      <c r="N12"/>
      <c r="O12"/>
      <c r="P12"/>
      <c r="Q12"/>
      <c r="R12"/>
      <c r="S12"/>
    </row>
    <row r="13" spans="1:19" x14ac:dyDescent="0.25">
      <c r="A13" s="138"/>
      <c r="B13" s="163">
        <v>6.7</v>
      </c>
      <c r="C13" s="164" t="s">
        <v>342</v>
      </c>
      <c r="D13" s="165"/>
      <c r="E13" s="166"/>
      <c r="F13" s="139"/>
      <c r="G13" s="139"/>
      <c r="H13" s="146"/>
      <c r="I13" s="3"/>
      <c r="J13"/>
      <c r="K13"/>
      <c r="L13"/>
      <c r="M13"/>
      <c r="N13"/>
      <c r="O13"/>
      <c r="P13"/>
      <c r="Q13"/>
      <c r="R13"/>
      <c r="S13"/>
    </row>
    <row r="14" spans="1:19" x14ac:dyDescent="0.25">
      <c r="A14" s="138"/>
      <c r="B14" s="139"/>
      <c r="C14" s="139"/>
      <c r="D14" s="139"/>
      <c r="E14" s="139"/>
      <c r="F14" s="139"/>
      <c r="G14" s="139"/>
      <c r="H14" s="146"/>
      <c r="I14" s="3"/>
      <c r="J14"/>
      <c r="K14"/>
      <c r="L14"/>
      <c r="M14"/>
      <c r="N14"/>
      <c r="O14"/>
      <c r="P14"/>
      <c r="Q14"/>
      <c r="R14"/>
      <c r="S14"/>
    </row>
    <row r="15" spans="1:19" x14ac:dyDescent="0.25">
      <c r="A15" s="138"/>
      <c r="B15" s="139" t="s">
        <v>325</v>
      </c>
      <c r="C15" s="139"/>
      <c r="D15" s="139"/>
      <c r="E15" s="139"/>
      <c r="F15" s="139"/>
      <c r="G15" s="139"/>
      <c r="H15" s="146"/>
      <c r="I15" s="3"/>
      <c r="J15"/>
      <c r="K15"/>
      <c r="L15"/>
      <c r="M15"/>
      <c r="N15"/>
      <c r="O15"/>
      <c r="P15"/>
      <c r="Q15"/>
      <c r="R15"/>
      <c r="S15"/>
    </row>
    <row r="16" spans="1:19" x14ac:dyDescent="0.25">
      <c r="A16" s="138"/>
      <c r="B16" s="167" t="s">
        <v>329</v>
      </c>
      <c r="C16" s="139"/>
      <c r="D16" s="139"/>
      <c r="E16" s="167" t="s">
        <v>330</v>
      </c>
      <c r="F16" s="139"/>
      <c r="G16" s="139"/>
      <c r="H16" s="146"/>
      <c r="I16" s="3"/>
      <c r="J16"/>
      <c r="K16"/>
      <c r="L16"/>
      <c r="M16"/>
      <c r="N16"/>
      <c r="O16"/>
      <c r="P16"/>
      <c r="Q16"/>
      <c r="R16"/>
      <c r="S16"/>
    </row>
    <row r="17" spans="1:19" x14ac:dyDescent="0.25">
      <c r="A17" s="138"/>
      <c r="B17" s="170" t="s">
        <v>23</v>
      </c>
      <c r="C17" s="180" t="s">
        <v>328</v>
      </c>
      <c r="D17" s="139"/>
      <c r="E17" s="180" t="s">
        <v>23</v>
      </c>
      <c r="F17" s="171" t="s">
        <v>328</v>
      </c>
      <c r="G17" s="139"/>
      <c r="H17" s="146"/>
      <c r="I17" s="3"/>
      <c r="J17"/>
      <c r="K17"/>
      <c r="L17"/>
      <c r="M17"/>
      <c r="N17"/>
      <c r="O17"/>
      <c r="P17"/>
      <c r="Q17"/>
      <c r="R17"/>
      <c r="S17"/>
    </row>
    <row r="18" spans="1:19" x14ac:dyDescent="0.25">
      <c r="A18" s="138"/>
      <c r="B18" s="172">
        <v>1</v>
      </c>
      <c r="C18" s="162">
        <v>2000</v>
      </c>
      <c r="D18" s="139"/>
      <c r="E18" s="158">
        <v>7</v>
      </c>
      <c r="F18" s="182">
        <v>500</v>
      </c>
      <c r="G18" s="168"/>
      <c r="H18" s="146"/>
      <c r="I18" s="3"/>
      <c r="J18"/>
      <c r="K18"/>
      <c r="L18"/>
      <c r="M18"/>
      <c r="N18"/>
      <c r="O18"/>
      <c r="P18"/>
      <c r="Q18"/>
      <c r="R18"/>
      <c r="S18"/>
    </row>
    <row r="19" spans="1:19" x14ac:dyDescent="0.25">
      <c r="A19" s="138"/>
      <c r="B19" s="172">
        <v>2</v>
      </c>
      <c r="C19" s="162">
        <v>2500</v>
      </c>
      <c r="D19" s="139"/>
      <c r="E19" s="158">
        <v>8</v>
      </c>
      <c r="F19" s="182">
        <v>1750</v>
      </c>
      <c r="G19" s="169"/>
      <c r="H19" s="146"/>
      <c r="I19" s="3"/>
      <c r="J19"/>
      <c r="K19"/>
      <c r="L19"/>
      <c r="M19"/>
      <c r="N19"/>
      <c r="O19"/>
      <c r="P19"/>
      <c r="Q19"/>
      <c r="R19"/>
      <c r="S19"/>
    </row>
    <row r="20" spans="1:19" x14ac:dyDescent="0.25">
      <c r="A20" s="138"/>
      <c r="B20" s="172">
        <v>3</v>
      </c>
      <c r="C20" s="162">
        <v>4000</v>
      </c>
      <c r="D20" s="139"/>
      <c r="E20" s="158">
        <v>9</v>
      </c>
      <c r="F20" s="182">
        <v>3000</v>
      </c>
      <c r="G20" s="169"/>
      <c r="H20" s="146"/>
      <c r="I20" s="3"/>
      <c r="J20"/>
      <c r="K20"/>
      <c r="L20"/>
      <c r="M20"/>
      <c r="N20"/>
      <c r="O20"/>
      <c r="P20"/>
      <c r="Q20"/>
      <c r="R20"/>
      <c r="S20"/>
    </row>
    <row r="21" spans="1:19" x14ac:dyDescent="0.25">
      <c r="A21" s="138"/>
      <c r="B21" s="172">
        <v>4</v>
      </c>
      <c r="C21" s="162">
        <v>5000</v>
      </c>
      <c r="D21" s="139"/>
      <c r="E21" s="181">
        <v>10</v>
      </c>
      <c r="F21" s="183">
        <v>25000</v>
      </c>
      <c r="G21" s="169"/>
      <c r="H21" s="146"/>
      <c r="I21" s="3"/>
      <c r="J21"/>
      <c r="K21"/>
      <c r="L21"/>
      <c r="M21"/>
      <c r="N21"/>
      <c r="O21"/>
      <c r="P21"/>
      <c r="Q21"/>
      <c r="R21"/>
      <c r="S21"/>
    </row>
    <row r="22" spans="1:19" x14ac:dyDescent="0.25">
      <c r="A22" s="138"/>
      <c r="B22" s="172">
        <v>5</v>
      </c>
      <c r="C22" s="162">
        <v>25000</v>
      </c>
      <c r="D22" s="139"/>
      <c r="E22" s="139"/>
      <c r="F22" s="139"/>
      <c r="G22" s="139"/>
      <c r="H22" s="146"/>
      <c r="I22" s="3"/>
      <c r="J22"/>
      <c r="K22"/>
      <c r="L22"/>
      <c r="M22"/>
      <c r="N22"/>
      <c r="O22"/>
      <c r="P22"/>
      <c r="Q22"/>
      <c r="R22"/>
      <c r="S22"/>
    </row>
    <row r="23" spans="1:19" x14ac:dyDescent="0.25">
      <c r="A23" s="138"/>
      <c r="B23" s="175" t="s">
        <v>331</v>
      </c>
      <c r="C23" s="184">
        <v>350000</v>
      </c>
      <c r="D23" s="139"/>
      <c r="E23" s="139"/>
      <c r="F23" s="139"/>
      <c r="G23" s="139"/>
      <c r="H23" s="146"/>
      <c r="I23" s="3"/>
      <c r="J23"/>
      <c r="K23"/>
      <c r="L23"/>
      <c r="M23"/>
      <c r="N23"/>
      <c r="O23"/>
      <c r="P23"/>
      <c r="Q23"/>
      <c r="R23"/>
      <c r="S23"/>
    </row>
    <row r="24" spans="1:19" x14ac:dyDescent="0.25">
      <c r="A24" s="138"/>
      <c r="B24" s="139" t="s">
        <v>332</v>
      </c>
      <c r="C24" s="139"/>
      <c r="D24" s="139"/>
      <c r="E24" s="139"/>
      <c r="F24" s="139"/>
      <c r="G24" s="139"/>
      <c r="H24" s="146"/>
      <c r="I24" s="3"/>
      <c r="J24"/>
      <c r="K24"/>
      <c r="L24"/>
      <c r="M24"/>
      <c r="N24"/>
      <c r="O24"/>
      <c r="P24"/>
      <c r="Q24"/>
      <c r="R24"/>
      <c r="S24"/>
    </row>
    <row r="25" spans="1:19" x14ac:dyDescent="0.25">
      <c r="A25" s="138"/>
      <c r="B25" s="139"/>
      <c r="C25" s="139"/>
      <c r="D25" s="139"/>
      <c r="E25" s="139"/>
      <c r="F25" s="139"/>
      <c r="G25" s="139"/>
      <c r="H25" s="146"/>
      <c r="I25" s="3"/>
      <c r="J25"/>
      <c r="K25"/>
      <c r="L25"/>
      <c r="M25"/>
      <c r="N25"/>
      <c r="O25"/>
      <c r="P25"/>
      <c r="Q25"/>
      <c r="R25"/>
      <c r="S25"/>
    </row>
    <row r="26" spans="1:19" x14ac:dyDescent="0.25">
      <c r="A26" s="138"/>
      <c r="B26" s="139" t="s">
        <v>333</v>
      </c>
      <c r="C26" s="139"/>
      <c r="D26" s="139"/>
      <c r="E26" s="139"/>
      <c r="F26" s="139"/>
      <c r="G26" s="139"/>
      <c r="H26" s="146"/>
      <c r="I26" s="3"/>
      <c r="J26"/>
      <c r="K26"/>
      <c r="L26"/>
      <c r="M26"/>
      <c r="N26"/>
      <c r="O26"/>
      <c r="P26"/>
      <c r="Q26"/>
      <c r="R26"/>
      <c r="S26"/>
    </row>
    <row r="27" spans="1:19" x14ac:dyDescent="0.25">
      <c r="A27" s="138"/>
      <c r="B27" s="170" t="s">
        <v>334</v>
      </c>
      <c r="C27" s="180" t="s">
        <v>335</v>
      </c>
      <c r="D27" s="171" t="s">
        <v>336</v>
      </c>
      <c r="E27" s="139"/>
      <c r="F27" s="139"/>
      <c r="G27" s="139"/>
      <c r="H27" s="146"/>
      <c r="I27" s="3"/>
      <c r="J27"/>
      <c r="K27"/>
      <c r="L27"/>
      <c r="M27"/>
      <c r="N27"/>
      <c r="O27"/>
      <c r="P27"/>
      <c r="Q27"/>
      <c r="R27"/>
      <c r="S27"/>
    </row>
    <row r="28" spans="1:19" x14ac:dyDescent="0.25">
      <c r="A28" s="138"/>
      <c r="B28" s="172">
        <v>4263</v>
      </c>
      <c r="C28" s="158">
        <v>1.01</v>
      </c>
      <c r="D28" s="173">
        <v>0.22</v>
      </c>
      <c r="E28" s="139"/>
      <c r="F28" s="139"/>
      <c r="G28" s="139"/>
      <c r="H28" s="146"/>
      <c r="I28" s="3"/>
      <c r="J28"/>
      <c r="K28"/>
      <c r="L28"/>
      <c r="M28"/>
      <c r="N28"/>
      <c r="O28"/>
      <c r="P28"/>
      <c r="Q28"/>
      <c r="R28"/>
      <c r="S28"/>
    </row>
    <row r="29" spans="1:19" x14ac:dyDescent="0.25">
      <c r="A29" s="138"/>
      <c r="B29" s="172">
        <v>4273</v>
      </c>
      <c r="C29" s="158">
        <v>0.94</v>
      </c>
      <c r="D29" s="173">
        <v>0.21</v>
      </c>
      <c r="E29" s="139"/>
      <c r="F29" s="139"/>
      <c r="G29" s="139"/>
      <c r="H29" s="146"/>
      <c r="I29" s="3"/>
      <c r="J29"/>
      <c r="K29"/>
      <c r="L29"/>
      <c r="M29"/>
      <c r="N29"/>
      <c r="O29"/>
      <c r="P29"/>
      <c r="Q29"/>
      <c r="R29"/>
      <c r="S29"/>
    </row>
    <row r="30" spans="1:19" x14ac:dyDescent="0.25">
      <c r="A30" s="138"/>
      <c r="B30" s="175">
        <v>4279</v>
      </c>
      <c r="C30" s="181">
        <v>1.17</v>
      </c>
      <c r="D30" s="176">
        <v>0.2</v>
      </c>
      <c r="E30" s="139"/>
      <c r="F30" s="139"/>
      <c r="G30" s="139"/>
      <c r="H30" s="146"/>
      <c r="I30" s="3"/>
      <c r="J30"/>
      <c r="K30"/>
      <c r="L30"/>
      <c r="M30"/>
      <c r="N30"/>
      <c r="O30"/>
      <c r="P30"/>
      <c r="Q30"/>
      <c r="R30"/>
      <c r="S30"/>
    </row>
    <row r="31" spans="1:19" x14ac:dyDescent="0.25">
      <c r="A31" s="138"/>
      <c r="B31" s="139"/>
      <c r="C31" s="139"/>
      <c r="D31" s="139"/>
      <c r="E31" s="139"/>
      <c r="F31" s="139"/>
      <c r="G31" s="139"/>
      <c r="H31" s="146"/>
      <c r="I31" s="3"/>
      <c r="J31"/>
      <c r="K31"/>
      <c r="L31"/>
      <c r="M31"/>
      <c r="N31"/>
      <c r="O31"/>
      <c r="P31"/>
      <c r="Q31"/>
      <c r="R31"/>
      <c r="S31"/>
    </row>
    <row r="32" spans="1:19" x14ac:dyDescent="0.25">
      <c r="A32" s="138"/>
      <c r="B32" s="180" t="s">
        <v>226</v>
      </c>
      <c r="C32" s="171" t="s">
        <v>337</v>
      </c>
      <c r="D32" s="139"/>
      <c r="E32" s="180" t="s">
        <v>226</v>
      </c>
      <c r="F32" s="171" t="s">
        <v>338</v>
      </c>
      <c r="G32" s="139"/>
      <c r="H32" s="146"/>
      <c r="I32" s="3"/>
      <c r="J32"/>
      <c r="K32"/>
      <c r="L32"/>
      <c r="M32"/>
      <c r="N32"/>
      <c r="O32"/>
      <c r="P32"/>
      <c r="Q32"/>
      <c r="R32"/>
      <c r="S32"/>
    </row>
    <row r="33" spans="1:19" x14ac:dyDescent="0.25">
      <c r="A33" s="138"/>
      <c r="B33" s="158" t="s">
        <v>343</v>
      </c>
      <c r="C33" s="173">
        <v>0.1</v>
      </c>
      <c r="D33" s="139"/>
      <c r="E33" s="158" t="s">
        <v>346</v>
      </c>
      <c r="F33" s="174">
        <v>16750</v>
      </c>
      <c r="G33" s="139"/>
      <c r="H33" s="146"/>
      <c r="I33" s="3"/>
      <c r="J33"/>
      <c r="K33"/>
      <c r="L33"/>
      <c r="M33"/>
      <c r="N33"/>
      <c r="O33"/>
      <c r="P33"/>
      <c r="Q33"/>
      <c r="R33"/>
      <c r="S33"/>
    </row>
    <row r="34" spans="1:19" x14ac:dyDescent="0.25">
      <c r="A34" s="138"/>
      <c r="B34" s="158" t="s">
        <v>344</v>
      </c>
      <c r="C34" s="173">
        <v>0.11</v>
      </c>
      <c r="D34" s="139"/>
      <c r="E34" s="158" t="s">
        <v>347</v>
      </c>
      <c r="F34" s="174">
        <v>20100</v>
      </c>
      <c r="G34" s="139"/>
      <c r="H34" s="146"/>
      <c r="I34" s="3"/>
      <c r="J34"/>
      <c r="K34"/>
      <c r="L34"/>
      <c r="M34"/>
      <c r="N34"/>
      <c r="O34"/>
      <c r="P34"/>
      <c r="Q34"/>
      <c r="R34"/>
      <c r="S34"/>
    </row>
    <row r="35" spans="1:19" x14ac:dyDescent="0.25">
      <c r="A35" s="138"/>
      <c r="B35" s="181" t="s">
        <v>345</v>
      </c>
      <c r="C35" s="176">
        <v>0.12</v>
      </c>
      <c r="D35" s="139"/>
      <c r="E35" s="181" t="s">
        <v>348</v>
      </c>
      <c r="F35" s="177">
        <v>23450</v>
      </c>
      <c r="G35" s="139"/>
      <c r="H35" s="146"/>
      <c r="I35" s="3"/>
      <c r="J35"/>
      <c r="K35"/>
      <c r="L35"/>
      <c r="M35"/>
      <c r="N35"/>
      <c r="O35"/>
      <c r="P35"/>
      <c r="Q35"/>
      <c r="R35"/>
      <c r="S35"/>
    </row>
    <row r="36" spans="1:19" x14ac:dyDescent="0.25">
      <c r="A36" s="138"/>
      <c r="B36" s="139"/>
      <c r="C36" s="139"/>
      <c r="D36" s="139"/>
      <c r="E36" s="139"/>
      <c r="F36" s="139"/>
      <c r="G36" s="139"/>
      <c r="H36" s="146"/>
      <c r="I36" s="3"/>
      <c r="J36"/>
      <c r="K36"/>
      <c r="L36"/>
      <c r="M36"/>
      <c r="N36"/>
      <c r="O36"/>
      <c r="P36"/>
      <c r="Q36"/>
      <c r="R36"/>
      <c r="S36"/>
    </row>
    <row r="37" spans="1:19" x14ac:dyDescent="0.25">
      <c r="A37" s="55" t="s">
        <v>2</v>
      </c>
      <c r="B37" s="139" t="s">
        <v>326</v>
      </c>
      <c r="C37" s="139"/>
      <c r="D37" s="139"/>
      <c r="E37" s="139"/>
      <c r="F37" s="139"/>
      <c r="G37" s="139"/>
      <c r="H37" s="146"/>
      <c r="I37" s="3"/>
      <c r="J37"/>
      <c r="K37"/>
      <c r="L37"/>
      <c r="M37"/>
      <c r="N37"/>
      <c r="O37"/>
      <c r="P37"/>
      <c r="Q37"/>
      <c r="R37"/>
      <c r="S37"/>
    </row>
    <row r="38" spans="1:19" ht="15.75" thickBot="1" x14ac:dyDescent="0.3">
      <c r="A38" s="43">
        <f>INDEX('Point Grid'!$C$8:$I$28,MATCH($A$1,'Point Grid'!$A$8:$A$28,0),MATCH(A37,'Point Grid'!$C$7:$I$7,0))</f>
        <v>2.5</v>
      </c>
      <c r="B38" s="139"/>
      <c r="C38" s="139"/>
      <c r="D38" s="139"/>
      <c r="E38" s="139"/>
      <c r="F38" s="139"/>
      <c r="G38" s="139"/>
      <c r="H38" s="146"/>
      <c r="I38" s="3"/>
      <c r="J38"/>
      <c r="K38"/>
      <c r="L38"/>
      <c r="M38"/>
      <c r="N38"/>
      <c r="O38"/>
      <c r="P38"/>
      <c r="Q38"/>
      <c r="R38"/>
      <c r="S38"/>
    </row>
    <row r="39" spans="1:19" ht="15.75" thickBot="1" x14ac:dyDescent="0.3">
      <c r="A39" s="4"/>
      <c r="B39" s="139"/>
      <c r="C39" s="139"/>
      <c r="D39" s="139"/>
      <c r="E39" s="139"/>
      <c r="F39" s="139"/>
      <c r="G39" s="139"/>
      <c r="H39" s="146"/>
      <c r="I39" s="3"/>
      <c r="J39"/>
      <c r="K39"/>
      <c r="L39"/>
      <c r="M39"/>
      <c r="N39"/>
      <c r="O39"/>
      <c r="P39"/>
      <c r="Q39"/>
      <c r="R39"/>
      <c r="S39"/>
    </row>
    <row r="40" spans="1:19" x14ac:dyDescent="0.25">
      <c r="A40" s="138"/>
      <c r="B40" s="139"/>
      <c r="C40" s="139"/>
      <c r="D40" s="139"/>
      <c r="E40" s="139"/>
      <c r="F40" s="139"/>
      <c r="G40" s="139"/>
      <c r="H40" s="146"/>
      <c r="J40"/>
      <c r="K40"/>
      <c r="L40"/>
      <c r="M40"/>
      <c r="N40"/>
      <c r="O40"/>
      <c r="P40"/>
      <c r="Q40"/>
      <c r="R40"/>
      <c r="S40"/>
    </row>
    <row r="41" spans="1:19" x14ac:dyDescent="0.25">
      <c r="A41" s="55" t="s">
        <v>3</v>
      </c>
      <c r="B41" s="139" t="s">
        <v>349</v>
      </c>
      <c r="C41" s="139"/>
      <c r="D41" s="139"/>
      <c r="E41" s="139"/>
      <c r="F41" s="139"/>
      <c r="G41" s="139"/>
      <c r="H41" s="146"/>
      <c r="J41"/>
      <c r="K41"/>
      <c r="L41"/>
      <c r="M41"/>
      <c r="N41"/>
      <c r="O41"/>
      <c r="P41"/>
      <c r="Q41"/>
      <c r="R41"/>
      <c r="S41"/>
    </row>
    <row r="42" spans="1:19" ht="15.75" thickBot="1" x14ac:dyDescent="0.3">
      <c r="A42" s="43">
        <f>INDEX('Point Grid'!$C$8:$I$28,MATCH($A$1,'Point Grid'!$A$8:$A$28,0),MATCH(A41,'Point Grid'!$C$7:$I$7,0))</f>
        <v>0.5</v>
      </c>
      <c r="B42" s="139"/>
      <c r="C42" s="139"/>
      <c r="D42" s="139"/>
      <c r="E42" s="139"/>
      <c r="F42" s="139"/>
      <c r="G42" s="139"/>
      <c r="H42" s="146"/>
      <c r="J42"/>
      <c r="K42"/>
      <c r="L42"/>
      <c r="M42"/>
      <c r="N42"/>
      <c r="O42"/>
      <c r="P42"/>
      <c r="Q42"/>
      <c r="R42"/>
      <c r="S42"/>
    </row>
    <row r="43" spans="1:19" ht="15.75" thickBot="1" x14ac:dyDescent="0.3">
      <c r="A43" s="4"/>
      <c r="B43" s="140" t="s">
        <v>350</v>
      </c>
      <c r="C43" s="139"/>
      <c r="D43" s="139"/>
      <c r="E43" s="139"/>
      <c r="F43" s="139"/>
      <c r="G43" s="139"/>
      <c r="H43" s="146"/>
      <c r="J43"/>
      <c r="K43"/>
      <c r="L43"/>
      <c r="M43"/>
      <c r="N43"/>
      <c r="O43"/>
      <c r="P43"/>
      <c r="Q43"/>
      <c r="R43"/>
      <c r="S43"/>
    </row>
    <row r="44" spans="1:19" x14ac:dyDescent="0.25">
      <c r="A44" s="138"/>
      <c r="B44" s="140" t="s">
        <v>351</v>
      </c>
      <c r="C44" s="139"/>
      <c r="D44" s="139"/>
      <c r="E44" s="139"/>
      <c r="F44" s="139"/>
      <c r="G44" s="139"/>
      <c r="H44" s="146"/>
      <c r="J44"/>
      <c r="K44"/>
      <c r="L44"/>
      <c r="M44"/>
      <c r="N44"/>
      <c r="O44"/>
      <c r="P44"/>
      <c r="Q44"/>
      <c r="R44"/>
      <c r="S44"/>
    </row>
    <row r="45" spans="1:19" x14ac:dyDescent="0.25">
      <c r="A45" s="138"/>
      <c r="B45" s="185" t="s">
        <v>352</v>
      </c>
      <c r="C45" s="139"/>
      <c r="D45" s="139"/>
      <c r="E45" s="139"/>
      <c r="F45" s="139"/>
      <c r="G45" s="139"/>
      <c r="H45" s="146"/>
      <c r="J45"/>
      <c r="K45"/>
      <c r="L45"/>
      <c r="M45"/>
      <c r="N45"/>
      <c r="O45"/>
      <c r="P45"/>
      <c r="Q45"/>
      <c r="R45"/>
      <c r="S45"/>
    </row>
    <row r="46" spans="1:19" x14ac:dyDescent="0.25">
      <c r="A46" s="138"/>
      <c r="B46" s="185" t="s">
        <v>354</v>
      </c>
      <c r="C46" s="139"/>
      <c r="D46" s="139"/>
      <c r="E46" s="139"/>
      <c r="F46" s="139"/>
      <c r="G46" s="139"/>
      <c r="H46" s="146"/>
      <c r="J46"/>
      <c r="K46"/>
      <c r="L46"/>
      <c r="M46"/>
      <c r="N46"/>
      <c r="O46"/>
      <c r="P46"/>
      <c r="Q46"/>
      <c r="R46"/>
      <c r="S46"/>
    </row>
    <row r="47" spans="1:19" x14ac:dyDescent="0.25">
      <c r="A47" s="138"/>
      <c r="B47" s="185" t="s">
        <v>353</v>
      </c>
      <c r="C47" s="139"/>
      <c r="D47" s="139"/>
      <c r="E47" s="139"/>
      <c r="F47" s="139"/>
      <c r="G47" s="139"/>
      <c r="H47" s="146"/>
      <c r="J47"/>
      <c r="K47"/>
      <c r="L47"/>
      <c r="M47"/>
      <c r="N47"/>
      <c r="O47"/>
      <c r="P47"/>
      <c r="Q47"/>
      <c r="R47"/>
      <c r="S47"/>
    </row>
    <row r="48" spans="1:19" ht="15.75" thickBot="1" x14ac:dyDescent="0.3">
      <c r="A48" s="141"/>
      <c r="B48" s="178"/>
      <c r="C48" s="178"/>
      <c r="D48" s="178"/>
      <c r="E48" s="178"/>
      <c r="F48" s="178"/>
      <c r="G48" s="178"/>
      <c r="H48" s="179"/>
      <c r="J48"/>
      <c r="K48"/>
      <c r="L48"/>
      <c r="M48"/>
      <c r="N48"/>
      <c r="O48"/>
      <c r="P48"/>
      <c r="Q48"/>
      <c r="R48"/>
      <c r="S48"/>
    </row>
    <row r="49" spans="1:19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</row>
    <row r="50" spans="1:19" x14ac:dyDescent="0.25">
      <c r="J50"/>
      <c r="K50"/>
      <c r="L50"/>
      <c r="M50"/>
      <c r="N50"/>
      <c r="O50"/>
      <c r="P50"/>
      <c r="Q50"/>
      <c r="R50"/>
      <c r="S50"/>
    </row>
    <row r="51" spans="1:19" x14ac:dyDescent="0.25">
      <c r="J51"/>
      <c r="K51"/>
      <c r="L51"/>
      <c r="M51"/>
      <c r="N51"/>
      <c r="O51"/>
      <c r="P51"/>
      <c r="Q51"/>
      <c r="R51"/>
      <c r="S51"/>
    </row>
    <row r="52" spans="1:19" x14ac:dyDescent="0.25">
      <c r="J52"/>
      <c r="K52"/>
      <c r="L52"/>
      <c r="M52"/>
      <c r="N52"/>
      <c r="O52"/>
      <c r="P52"/>
      <c r="Q52"/>
      <c r="R52"/>
      <c r="S52"/>
    </row>
    <row r="53" spans="1:19" x14ac:dyDescent="0.25">
      <c r="J53"/>
      <c r="K53"/>
      <c r="L53"/>
      <c r="M53"/>
      <c r="N53"/>
      <c r="O53"/>
      <c r="P53"/>
      <c r="Q53"/>
      <c r="R53"/>
      <c r="S53"/>
    </row>
    <row r="54" spans="1:19" x14ac:dyDescent="0.25">
      <c r="J54"/>
      <c r="K54"/>
      <c r="L54"/>
      <c r="M54"/>
      <c r="N54"/>
      <c r="O54"/>
      <c r="P54"/>
      <c r="Q54"/>
      <c r="R54"/>
      <c r="S54"/>
    </row>
  </sheetData>
  <sheetProtection formatCells="0" formatColumns="0" formatRows="0"/>
  <mergeCells count="1">
    <mergeCell ref="G1:H1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count="2">
    <dataValidation type="decimal" allowBlank="1" showInputMessage="1" showErrorMessage="1" sqref="A39 A43" xr:uid="{EE061112-41CD-4419-90B2-B0FA0CA10E26}">
      <formula1>0</formula1>
      <formula2>A38</formula2>
    </dataValidation>
    <dataValidation type="list" allowBlank="1" showInputMessage="1" showErrorMessage="1" sqref="B1" xr:uid="{56F1E708-C4EC-497E-8BE8-A8619ECAECA1}">
      <formula1>"Finished, Flag for Review, Incomplete"</formula1>
    </dataValidation>
  </dataValidations>
  <hyperlinks>
    <hyperlink ref="G1" location="Navigator!A1" display="Navigator" xr:uid="{53269822-2A0F-4068-B8CF-BC0D91AD301C}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2A7F8-A8FA-44E6-A968-BD5F81EB92F0}">
  <sheetPr codeName="Sheet21"/>
  <dimension ref="A1:Q4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8" width="9.140625" style="3" customWidth="1"/>
    <col min="9" max="9" width="2.85546875" style="3" customWidth="1"/>
    <col min="10" max="10" width="3.7109375" style="28" customWidth="1"/>
    <col min="11" max="11" width="10.85546875" style="3" customWidth="1"/>
    <col min="12" max="12" width="10.140625" style="3" customWidth="1"/>
    <col min="13" max="13" width="10.28515625" style="3" bestFit="1" customWidth="1"/>
    <col min="14" max="14" width="10.140625" style="3" bestFit="1" customWidth="1"/>
    <col min="15" max="15" width="13.85546875" style="3" bestFit="1" customWidth="1"/>
    <col min="16" max="16384" width="9.140625" style="3"/>
  </cols>
  <sheetData>
    <row r="1" spans="1:17" ht="15.75" x14ac:dyDescent="0.25">
      <c r="A1" s="37">
        <v>19</v>
      </c>
      <c r="B1" s="35" t="s">
        <v>438</v>
      </c>
      <c r="C1" s="38"/>
      <c r="D1" s="38"/>
      <c r="E1" s="38"/>
      <c r="F1" s="38"/>
      <c r="G1" s="38"/>
      <c r="H1" s="38"/>
      <c r="I1" s="34" t="s">
        <v>284</v>
      </c>
      <c r="K1" s="36" t="s">
        <v>38</v>
      </c>
    </row>
    <row r="2" spans="1:17" x14ac:dyDescent="0.25">
      <c r="A2" s="39"/>
      <c r="B2" s="40"/>
      <c r="C2" s="40"/>
      <c r="D2" s="40"/>
      <c r="E2" s="40"/>
      <c r="F2" s="40"/>
      <c r="G2" s="40"/>
      <c r="H2" s="40"/>
      <c r="I2" s="41"/>
      <c r="J2" s="28" t="s">
        <v>63</v>
      </c>
      <c r="K2"/>
      <c r="L2"/>
      <c r="M2"/>
      <c r="N2"/>
      <c r="O2"/>
      <c r="P2"/>
      <c r="Q2"/>
    </row>
    <row r="3" spans="1:17" x14ac:dyDescent="0.25">
      <c r="A3" s="42" t="s">
        <v>14</v>
      </c>
      <c r="B3" s="40"/>
      <c r="C3" s="40"/>
      <c r="D3" s="40"/>
      <c r="E3" s="40"/>
      <c r="F3" s="40"/>
      <c r="G3" s="40"/>
      <c r="H3" s="40"/>
      <c r="I3" s="41"/>
      <c r="K3"/>
      <c r="L3"/>
      <c r="M3"/>
      <c r="N3"/>
      <c r="O3"/>
      <c r="P3"/>
      <c r="Q3"/>
    </row>
    <row r="4" spans="1:17" x14ac:dyDescent="0.25">
      <c r="A4" s="43">
        <f>INDEX('Point Grid'!B:B,MATCH('19'!A1,'Point Grid'!A:A,0))</f>
        <v>2.5</v>
      </c>
      <c r="B4" s="40" t="s">
        <v>415</v>
      </c>
      <c r="C4" s="40"/>
      <c r="D4" s="40"/>
      <c r="E4" s="40"/>
      <c r="F4" s="40"/>
      <c r="G4" s="40"/>
      <c r="H4" s="40"/>
      <c r="I4" s="41"/>
      <c r="K4"/>
      <c r="L4"/>
      <c r="M4"/>
      <c r="N4"/>
      <c r="O4"/>
      <c r="P4"/>
      <c r="Q4"/>
    </row>
    <row r="5" spans="1:17" x14ac:dyDescent="0.25">
      <c r="A5" s="39"/>
      <c r="B5" s="40" t="s">
        <v>416</v>
      </c>
      <c r="C5" s="40"/>
      <c r="D5" s="40"/>
      <c r="E5" s="40"/>
      <c r="F5" s="40"/>
      <c r="G5" s="40"/>
      <c r="H5" s="40"/>
      <c r="I5" s="41"/>
      <c r="J5"/>
      <c r="K5"/>
      <c r="L5"/>
      <c r="M5"/>
      <c r="N5"/>
      <c r="O5"/>
      <c r="P5"/>
      <c r="Q5"/>
    </row>
    <row r="6" spans="1:17" x14ac:dyDescent="0.25">
      <c r="A6" s="139"/>
      <c r="B6" s="139"/>
      <c r="C6" s="139"/>
      <c r="D6" s="139"/>
      <c r="E6" s="139"/>
      <c r="F6" s="139"/>
      <c r="G6" s="139"/>
      <c r="H6" s="139"/>
      <c r="I6" s="146"/>
      <c r="J6"/>
      <c r="K6"/>
      <c r="L6"/>
      <c r="M6"/>
      <c r="N6"/>
      <c r="O6"/>
      <c r="P6"/>
      <c r="Q6"/>
    </row>
    <row r="7" spans="1:17" x14ac:dyDescent="0.25">
      <c r="A7" s="39"/>
      <c r="B7" s="69">
        <v>2.9999999999999997E-4</v>
      </c>
      <c r="C7" s="108" t="s">
        <v>397</v>
      </c>
      <c r="D7" s="121"/>
      <c r="E7" s="122"/>
      <c r="F7" s="40"/>
      <c r="G7" s="40"/>
      <c r="H7" s="40"/>
      <c r="I7" s="41"/>
      <c r="J7"/>
      <c r="K7"/>
      <c r="L7"/>
      <c r="M7"/>
      <c r="N7"/>
      <c r="O7"/>
      <c r="P7"/>
      <c r="Q7"/>
    </row>
    <row r="8" spans="1:17" x14ac:dyDescent="0.25">
      <c r="A8" s="39"/>
      <c r="B8" s="88">
        <v>100000</v>
      </c>
      <c r="C8" s="210" t="s">
        <v>398</v>
      </c>
      <c r="D8" s="40"/>
      <c r="E8" s="123"/>
      <c r="F8" s="40"/>
      <c r="G8" s="40"/>
      <c r="H8" s="40"/>
      <c r="I8" s="41"/>
      <c r="J8"/>
      <c r="K8"/>
      <c r="L8"/>
      <c r="M8"/>
      <c r="N8"/>
      <c r="O8"/>
      <c r="P8"/>
      <c r="Q8"/>
    </row>
    <row r="9" spans="1:17" x14ac:dyDescent="0.25">
      <c r="A9" s="39"/>
      <c r="B9" s="88">
        <v>12310</v>
      </c>
      <c r="C9" s="210" t="s">
        <v>399</v>
      </c>
      <c r="D9" s="40"/>
      <c r="E9" s="123"/>
      <c r="F9" s="40"/>
      <c r="G9" s="40"/>
      <c r="H9" s="40"/>
      <c r="I9" s="41"/>
      <c r="J9"/>
      <c r="K9"/>
      <c r="L9"/>
      <c r="M9"/>
      <c r="N9"/>
      <c r="O9"/>
      <c r="P9"/>
      <c r="Q9"/>
    </row>
    <row r="10" spans="1:17" x14ac:dyDescent="0.25">
      <c r="A10" s="39"/>
      <c r="B10" s="71">
        <v>150</v>
      </c>
      <c r="C10" s="210" t="s">
        <v>143</v>
      </c>
      <c r="D10" s="40"/>
      <c r="E10" s="123"/>
      <c r="F10" s="40"/>
      <c r="G10" s="40"/>
      <c r="H10" s="40"/>
      <c r="I10" s="41"/>
      <c r="J10"/>
      <c r="K10"/>
      <c r="L10"/>
      <c r="M10"/>
      <c r="N10"/>
      <c r="O10"/>
      <c r="P10"/>
      <c r="Q10"/>
    </row>
    <row r="11" spans="1:17" x14ac:dyDescent="0.25">
      <c r="A11" s="39"/>
      <c r="B11" s="100">
        <v>0.12</v>
      </c>
      <c r="C11" s="191" t="s">
        <v>386</v>
      </c>
      <c r="D11" s="61"/>
      <c r="E11" s="124"/>
      <c r="F11" s="40"/>
      <c r="G11" s="40"/>
      <c r="H11" s="40"/>
      <c r="I11" s="41"/>
      <c r="J11"/>
      <c r="K11"/>
      <c r="L11"/>
      <c r="M11"/>
      <c r="N11"/>
      <c r="O11"/>
      <c r="P11"/>
      <c r="Q11"/>
    </row>
    <row r="12" spans="1:17" x14ac:dyDescent="0.25">
      <c r="A12" s="138"/>
      <c r="B12" s="139"/>
      <c r="C12" s="139"/>
      <c r="D12" s="139"/>
      <c r="E12" s="139"/>
      <c r="F12" s="139"/>
      <c r="G12" s="139"/>
      <c r="H12" s="139"/>
      <c r="I12" s="146"/>
      <c r="J12"/>
      <c r="K12"/>
      <c r="L12"/>
      <c r="M12"/>
      <c r="N12"/>
      <c r="O12"/>
      <c r="P12"/>
      <c r="Q12"/>
    </row>
    <row r="13" spans="1:17" x14ac:dyDescent="0.25">
      <c r="A13" s="138"/>
      <c r="B13" s="154">
        <v>250000</v>
      </c>
      <c r="C13" s="155" t="s">
        <v>390</v>
      </c>
      <c r="D13" s="156"/>
      <c r="E13" s="157"/>
      <c r="F13" s="139"/>
      <c r="G13" s="139"/>
      <c r="H13" s="139"/>
      <c r="I13" s="146"/>
      <c r="J13"/>
      <c r="K13"/>
      <c r="L13"/>
      <c r="M13"/>
      <c r="N13"/>
      <c r="O13"/>
      <c r="P13"/>
      <c r="Q13"/>
    </row>
    <row r="14" spans="1:17" x14ac:dyDescent="0.25">
      <c r="A14" s="138"/>
      <c r="B14" s="162">
        <v>1000</v>
      </c>
      <c r="C14" s="159" t="s">
        <v>409</v>
      </c>
      <c r="D14" s="139"/>
      <c r="E14" s="160"/>
      <c r="F14" s="139"/>
      <c r="G14" s="139"/>
      <c r="H14" s="139"/>
      <c r="I14" s="146"/>
      <c r="J14"/>
      <c r="K14"/>
      <c r="L14"/>
      <c r="M14"/>
      <c r="N14"/>
      <c r="O14"/>
      <c r="P14"/>
      <c r="Q14"/>
    </row>
    <row r="15" spans="1:17" x14ac:dyDescent="0.25">
      <c r="A15" s="138"/>
      <c r="B15" s="184">
        <v>4684.1529901079139</v>
      </c>
      <c r="C15" s="164" t="s">
        <v>410</v>
      </c>
      <c r="D15" s="165"/>
      <c r="E15" s="166"/>
      <c r="F15" s="139"/>
      <c r="G15" s="139"/>
      <c r="H15" s="139"/>
      <c r="I15" s="146"/>
      <c r="J15"/>
      <c r="K15"/>
      <c r="L15"/>
      <c r="M15"/>
      <c r="N15"/>
      <c r="O15"/>
      <c r="P15"/>
      <c r="Q15"/>
    </row>
    <row r="16" spans="1:17" x14ac:dyDescent="0.25">
      <c r="A16" s="39"/>
      <c r="B16" s="40"/>
      <c r="C16" s="40"/>
      <c r="D16" s="40"/>
      <c r="E16" s="40"/>
      <c r="F16" s="40"/>
      <c r="G16" s="40"/>
      <c r="H16" s="40"/>
      <c r="I16" s="41"/>
      <c r="J16"/>
      <c r="K16"/>
      <c r="L16"/>
      <c r="M16"/>
      <c r="N16"/>
      <c r="O16"/>
      <c r="P16"/>
      <c r="Q16"/>
    </row>
    <row r="17" spans="1:17" ht="18" x14ac:dyDescent="0.35">
      <c r="A17" s="39"/>
      <c r="B17" s="116" t="s">
        <v>400</v>
      </c>
      <c r="C17" s="94" t="s">
        <v>406</v>
      </c>
      <c r="D17" s="188" t="s">
        <v>405</v>
      </c>
      <c r="E17" s="40"/>
      <c r="F17" s="94" t="s">
        <v>407</v>
      </c>
      <c r="G17" s="188" t="s">
        <v>408</v>
      </c>
      <c r="H17" s="40"/>
      <c r="I17" s="41"/>
      <c r="J17"/>
      <c r="K17"/>
      <c r="L17"/>
      <c r="M17"/>
      <c r="N17"/>
      <c r="O17"/>
      <c r="P17"/>
      <c r="Q17"/>
    </row>
    <row r="18" spans="1:17" x14ac:dyDescent="0.25">
      <c r="A18" s="39"/>
      <c r="B18" s="96">
        <v>0</v>
      </c>
      <c r="C18" s="88">
        <v>0</v>
      </c>
      <c r="D18" s="189">
        <v>0</v>
      </c>
      <c r="E18" s="40"/>
      <c r="F18" s="88">
        <v>100000</v>
      </c>
      <c r="G18" s="211">
        <v>0.66666666666666663</v>
      </c>
      <c r="H18" s="40"/>
      <c r="I18" s="41"/>
      <c r="J18"/>
      <c r="K18"/>
      <c r="L18"/>
      <c r="M18"/>
      <c r="N18"/>
      <c r="O18"/>
      <c r="P18"/>
      <c r="Q18"/>
    </row>
    <row r="19" spans="1:17" x14ac:dyDescent="0.25">
      <c r="A19" s="39"/>
      <c r="B19" s="96">
        <v>1000</v>
      </c>
      <c r="C19" s="88">
        <v>659</v>
      </c>
      <c r="D19" s="189">
        <v>0.48470000000000002</v>
      </c>
      <c r="E19" s="40"/>
      <c r="F19" s="88">
        <v>250000</v>
      </c>
      <c r="G19" s="211">
        <v>1</v>
      </c>
      <c r="H19" s="40"/>
      <c r="I19" s="41"/>
      <c r="J19"/>
      <c r="K19"/>
      <c r="L19"/>
      <c r="M19"/>
      <c r="N19"/>
      <c r="O19"/>
      <c r="P19"/>
      <c r="Q19"/>
    </row>
    <row r="20" spans="1:17" x14ac:dyDescent="0.25">
      <c r="A20" s="39"/>
      <c r="B20" s="96">
        <v>2000</v>
      </c>
      <c r="C20" s="88">
        <v>1111</v>
      </c>
      <c r="D20" s="189">
        <v>0.59889999999999999</v>
      </c>
      <c r="E20" s="40"/>
      <c r="F20" s="88">
        <v>500000</v>
      </c>
      <c r="G20" s="211">
        <v>1.1666666666666667</v>
      </c>
      <c r="H20" s="40"/>
      <c r="I20" s="41"/>
      <c r="J20"/>
      <c r="K20"/>
      <c r="L20"/>
      <c r="M20"/>
      <c r="N20"/>
      <c r="O20"/>
      <c r="P20"/>
      <c r="Q20"/>
    </row>
    <row r="21" spans="1:17" x14ac:dyDescent="0.25">
      <c r="A21" s="39"/>
      <c r="B21" s="96">
        <v>3000</v>
      </c>
      <c r="C21" s="88">
        <v>1478</v>
      </c>
      <c r="D21" s="189">
        <v>0.66249999999999998</v>
      </c>
      <c r="E21" s="40"/>
      <c r="F21" s="90">
        <v>1000000</v>
      </c>
      <c r="G21" s="212">
        <v>1.2666666666666666</v>
      </c>
      <c r="H21" s="40"/>
      <c r="I21" s="41"/>
      <c r="J21"/>
      <c r="K21"/>
      <c r="L21"/>
      <c r="M21"/>
      <c r="N21"/>
      <c r="O21"/>
      <c r="P21"/>
      <c r="Q21"/>
    </row>
    <row r="22" spans="1:17" x14ac:dyDescent="0.25">
      <c r="A22" s="39"/>
      <c r="B22" s="96">
        <v>5000</v>
      </c>
      <c r="C22" s="88">
        <v>2071</v>
      </c>
      <c r="D22" s="189">
        <v>0.73640000000000005</v>
      </c>
      <c r="E22" s="40"/>
      <c r="F22" s="40"/>
      <c r="G22" s="40"/>
      <c r="H22" s="40"/>
      <c r="I22" s="41"/>
      <c r="J22"/>
      <c r="K22"/>
      <c r="L22"/>
      <c r="M22"/>
      <c r="N22"/>
      <c r="O22"/>
      <c r="P22"/>
      <c r="Q22"/>
    </row>
    <row r="23" spans="1:17" x14ac:dyDescent="0.25">
      <c r="A23" s="39"/>
      <c r="B23" s="99">
        <v>10000</v>
      </c>
      <c r="C23" s="90">
        <v>3144</v>
      </c>
      <c r="D23" s="190">
        <v>0.82150000000000001</v>
      </c>
      <c r="E23" s="40"/>
      <c r="F23" s="40"/>
      <c r="G23" s="40"/>
      <c r="H23" s="40"/>
      <c r="I23" s="41"/>
      <c r="J23"/>
      <c r="K23"/>
      <c r="L23"/>
      <c r="M23"/>
      <c r="N23"/>
      <c r="O23"/>
      <c r="P23"/>
      <c r="Q23"/>
    </row>
    <row r="24" spans="1:17" x14ac:dyDescent="0.25">
      <c r="A24" s="138"/>
      <c r="B24" s="40"/>
      <c r="C24" s="40"/>
      <c r="D24" s="40"/>
      <c r="E24" s="40"/>
      <c r="F24" s="40"/>
      <c r="G24" s="40"/>
      <c r="H24" s="40"/>
      <c r="I24" s="41"/>
      <c r="J24"/>
      <c r="K24"/>
      <c r="L24"/>
      <c r="M24"/>
      <c r="N24"/>
      <c r="O24"/>
      <c r="P24"/>
      <c r="Q24"/>
    </row>
    <row r="25" spans="1:17" x14ac:dyDescent="0.25">
      <c r="A25" s="55" t="s">
        <v>2</v>
      </c>
      <c r="B25" s="40" t="s">
        <v>402</v>
      </c>
      <c r="C25" s="40"/>
      <c r="D25" s="40"/>
      <c r="E25" s="40"/>
      <c r="F25" s="40"/>
      <c r="G25" s="40"/>
      <c r="H25" s="40"/>
      <c r="I25" s="41"/>
      <c r="J25"/>
      <c r="K25"/>
      <c r="L25"/>
      <c r="M25"/>
      <c r="N25"/>
      <c r="O25"/>
      <c r="P25"/>
      <c r="Q25"/>
    </row>
    <row r="26" spans="1:17" ht="15.75" thickBot="1" x14ac:dyDescent="0.3">
      <c r="A26" s="43">
        <f>INDEX('Point Grid'!$C$8:$I$28,MATCH($A$1,'Point Grid'!$A$8:$A$28,0),MATCH(A25,'Point Grid'!$C$7:$I$7,0))</f>
        <v>1.5</v>
      </c>
      <c r="B26" s="40" t="s">
        <v>403</v>
      </c>
      <c r="C26" s="40"/>
      <c r="D26" s="40"/>
      <c r="E26" s="40"/>
      <c r="F26" s="40"/>
      <c r="G26" s="40"/>
      <c r="H26" s="40"/>
      <c r="I26" s="41"/>
      <c r="J26"/>
      <c r="K26"/>
      <c r="L26"/>
      <c r="M26"/>
      <c r="N26"/>
      <c r="O26"/>
      <c r="P26"/>
      <c r="Q26"/>
    </row>
    <row r="27" spans="1:17" ht="15.75" thickBot="1" x14ac:dyDescent="0.3">
      <c r="A27" s="4"/>
      <c r="B27" s="40"/>
      <c r="C27" s="40"/>
      <c r="D27" s="40"/>
      <c r="E27" s="40"/>
      <c r="F27" s="40"/>
      <c r="G27" s="40"/>
      <c r="H27" s="40"/>
      <c r="I27" s="41"/>
      <c r="J27" s="3"/>
      <c r="K27"/>
      <c r="L27"/>
      <c r="M27"/>
      <c r="N27"/>
      <c r="O27"/>
      <c r="P27"/>
      <c r="Q27"/>
    </row>
    <row r="28" spans="1:17" x14ac:dyDescent="0.25">
      <c r="A28" s="138"/>
      <c r="B28" s="40"/>
      <c r="C28" s="40"/>
      <c r="D28" s="40"/>
      <c r="E28" s="40"/>
      <c r="F28" s="40"/>
      <c r="G28" s="40"/>
      <c r="H28" s="40"/>
      <c r="I28" s="41"/>
      <c r="J28" s="3"/>
      <c r="K28"/>
      <c r="L28"/>
      <c r="M28"/>
      <c r="N28"/>
      <c r="O28"/>
      <c r="P28"/>
      <c r="Q28"/>
    </row>
    <row r="29" spans="1:17" x14ac:dyDescent="0.25">
      <c r="A29" s="55" t="s">
        <v>3</v>
      </c>
      <c r="B29" s="40" t="s">
        <v>401</v>
      </c>
      <c r="C29" s="40"/>
      <c r="D29" s="40"/>
      <c r="E29" s="40"/>
      <c r="F29" s="40"/>
      <c r="G29" s="40"/>
      <c r="H29" s="40"/>
      <c r="I29" s="41"/>
      <c r="J29" s="3"/>
      <c r="K29"/>
      <c r="L29"/>
      <c r="M29"/>
      <c r="N29"/>
      <c r="O29"/>
      <c r="P29"/>
      <c r="Q29"/>
    </row>
    <row r="30" spans="1:17" ht="15.75" thickBot="1" x14ac:dyDescent="0.3">
      <c r="A30" s="43">
        <f>INDEX('Point Grid'!$C$8:$I$28,MATCH($A$1,'Point Grid'!$A$8:$A$28,0),MATCH(A29,'Point Grid'!$C$7:$I$7,0))</f>
        <v>1</v>
      </c>
      <c r="B30" s="40"/>
      <c r="C30" s="40"/>
      <c r="D30" s="40"/>
      <c r="E30" s="40"/>
      <c r="F30" s="40"/>
      <c r="G30" s="40"/>
      <c r="H30" s="40"/>
      <c r="I30" s="41"/>
      <c r="J30" s="3"/>
      <c r="K30"/>
      <c r="L30"/>
      <c r="M30"/>
      <c r="N30"/>
      <c r="O30"/>
      <c r="P30"/>
      <c r="Q30"/>
    </row>
    <row r="31" spans="1:17" ht="15.75" thickBot="1" x14ac:dyDescent="0.3">
      <c r="A31" s="4"/>
      <c r="B31" s="139"/>
      <c r="C31" s="139"/>
      <c r="D31" s="139"/>
      <c r="E31" s="139"/>
      <c r="F31" s="139"/>
      <c r="G31" s="139"/>
      <c r="H31" s="139"/>
      <c r="I31" s="146"/>
      <c r="J31" s="3"/>
      <c r="K31"/>
      <c r="L31"/>
      <c r="M31"/>
      <c r="N31"/>
      <c r="O31"/>
      <c r="P31"/>
      <c r="Q31"/>
    </row>
    <row r="32" spans="1:17" ht="15.75" thickBot="1" x14ac:dyDescent="0.3">
      <c r="A32" s="141"/>
      <c r="B32" s="178"/>
      <c r="C32" s="178"/>
      <c r="D32" s="178"/>
      <c r="E32" s="178"/>
      <c r="F32" s="178"/>
      <c r="G32" s="178"/>
      <c r="H32" s="178"/>
      <c r="I32" s="179"/>
      <c r="J32" s="3"/>
      <c r="K32"/>
      <c r="L32"/>
      <c r="M32"/>
      <c r="N32"/>
      <c r="O32"/>
      <c r="P32"/>
      <c r="Q32"/>
    </row>
    <row r="33" spans="10:10" x14ac:dyDescent="0.25">
      <c r="J33" s="3"/>
    </row>
    <row r="34" spans="10:10" x14ac:dyDescent="0.25">
      <c r="J34" s="3"/>
    </row>
    <row r="35" spans="10:10" x14ac:dyDescent="0.25">
      <c r="J35" s="3"/>
    </row>
    <row r="36" spans="10:10" x14ac:dyDescent="0.25">
      <c r="J36" s="3"/>
    </row>
    <row r="37" spans="10:10" x14ac:dyDescent="0.25">
      <c r="J37" s="3"/>
    </row>
    <row r="38" spans="10:10" x14ac:dyDescent="0.25">
      <c r="J38" s="3"/>
    </row>
    <row r="39" spans="10:10" x14ac:dyDescent="0.25">
      <c r="J39" s="3"/>
    </row>
    <row r="40" spans="10:10" x14ac:dyDescent="0.25">
      <c r="J40" s="3"/>
    </row>
    <row r="41" spans="10:10" x14ac:dyDescent="0.25">
      <c r="J41" s="3"/>
    </row>
    <row r="42" spans="10:10" x14ac:dyDescent="0.25">
      <c r="J42" s="3"/>
    </row>
    <row r="43" spans="10:10" x14ac:dyDescent="0.25">
      <c r="J43" s="3"/>
    </row>
    <row r="44" spans="10:10" x14ac:dyDescent="0.25">
      <c r="J44" s="3"/>
    </row>
    <row r="45" spans="10:10" x14ac:dyDescent="0.25">
      <c r="J45" s="3"/>
    </row>
    <row r="46" spans="10:10" x14ac:dyDescent="0.25">
      <c r="J46" s="3"/>
    </row>
    <row r="47" spans="10:10" x14ac:dyDescent="0.25">
      <c r="J47" s="3"/>
    </row>
    <row r="48" spans="10:10" x14ac:dyDescent="0.25">
      <c r="J48" s="3"/>
    </row>
    <row r="49" spans="10:10" x14ac:dyDescent="0.25">
      <c r="J49" s="3"/>
    </row>
  </sheetData>
  <sheetProtection formatCells="0" formatColumns="0" formatRows="0"/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count="2">
    <dataValidation type="list" allowBlank="1" showInputMessage="1" showErrorMessage="1" sqref="B1" xr:uid="{26F07DA3-57BA-47DC-A424-C3B01ED05F07}">
      <formula1>"Finished, Flag for Review, Incomplete"</formula1>
    </dataValidation>
    <dataValidation type="decimal" allowBlank="1" showInputMessage="1" showErrorMessage="1" sqref="A27 A31" xr:uid="{1807BC19-996B-49B5-A2C4-A826BDACECBC}">
      <formula1>0</formula1>
      <formula2>A26</formula2>
    </dataValidation>
  </dataValidations>
  <hyperlinks>
    <hyperlink ref="I1" location="Navigator!A1" display="Navigator" xr:uid="{01BD0EE3-3B62-4895-A8AD-569B245743BB}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CB5B7-A1CC-4198-AB75-8AB33C357AF9}">
  <sheetPr codeName="Sheet24"/>
  <dimension ref="A1:V3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3" width="9.140625" style="3" customWidth="1"/>
    <col min="4" max="4" width="9.140625" style="3" bestFit="1" customWidth="1"/>
    <col min="5" max="5" width="12.140625" style="3" bestFit="1" customWidth="1"/>
    <col min="6" max="6" width="9.140625" style="3" customWidth="1"/>
    <col min="7" max="7" width="2.7109375" style="3" customWidth="1"/>
    <col min="8" max="8" width="9.5703125" style="3" bestFit="1" customWidth="1"/>
    <col min="9" max="9" width="17.85546875" style="3" bestFit="1" customWidth="1"/>
    <col min="10" max="10" width="2.85546875" style="3" customWidth="1"/>
    <col min="11" max="11" width="3.7109375" style="28" customWidth="1"/>
    <col min="12" max="12" width="9.5703125" style="3" customWidth="1"/>
    <col min="13" max="16384" width="9.140625" style="3"/>
  </cols>
  <sheetData>
    <row r="1" spans="1:22" ht="15.75" x14ac:dyDescent="0.25">
      <c r="A1" s="37">
        <v>20</v>
      </c>
      <c r="B1" s="35" t="s">
        <v>438</v>
      </c>
      <c r="C1" s="38"/>
      <c r="D1" s="38"/>
      <c r="E1" s="38"/>
      <c r="F1" s="38"/>
      <c r="G1" s="38"/>
      <c r="H1" s="38"/>
      <c r="I1" s="218" t="s">
        <v>284</v>
      </c>
      <c r="J1" s="219"/>
      <c r="L1" s="36" t="s">
        <v>38</v>
      </c>
    </row>
    <row r="2" spans="1:22" x14ac:dyDescent="0.25">
      <c r="A2" s="39"/>
      <c r="B2" s="40"/>
      <c r="C2" s="40"/>
      <c r="D2" s="40"/>
      <c r="E2" s="40"/>
      <c r="F2" s="40"/>
      <c r="G2" s="40"/>
      <c r="H2" s="40"/>
      <c r="I2" s="40"/>
      <c r="J2" s="41"/>
      <c r="K2" t="s">
        <v>63</v>
      </c>
      <c r="L2"/>
      <c r="M2"/>
      <c r="N2"/>
      <c r="O2"/>
      <c r="P2"/>
      <c r="Q2"/>
      <c r="R2"/>
      <c r="S2"/>
      <c r="T2"/>
      <c r="U2"/>
      <c r="V2"/>
    </row>
    <row r="3" spans="1:22" x14ac:dyDescent="0.25">
      <c r="A3" s="42" t="s">
        <v>14</v>
      </c>
      <c r="B3" s="40" t="s">
        <v>374</v>
      </c>
      <c r="C3" s="40"/>
      <c r="D3" s="40"/>
      <c r="E3" s="40"/>
      <c r="F3" s="40"/>
      <c r="G3" s="40"/>
      <c r="H3" s="40"/>
      <c r="I3" s="40"/>
      <c r="J3" s="41"/>
      <c r="K3"/>
      <c r="L3"/>
      <c r="M3"/>
      <c r="N3"/>
      <c r="O3"/>
      <c r="P3"/>
      <c r="Q3"/>
      <c r="R3"/>
      <c r="S3"/>
      <c r="T3"/>
      <c r="U3"/>
      <c r="V3"/>
    </row>
    <row r="4" spans="1:22" x14ac:dyDescent="0.25">
      <c r="A4" s="43">
        <f>INDEX('Point Grid'!B:B,MATCH('20'!A1,'Point Grid'!A:A,0))</f>
        <v>2.5</v>
      </c>
      <c r="B4" s="40" t="s">
        <v>373</v>
      </c>
      <c r="C4" s="40"/>
      <c r="D4" s="40"/>
      <c r="E4" s="40"/>
      <c r="F4" s="40"/>
      <c r="G4" s="40"/>
      <c r="H4" s="40"/>
      <c r="I4" s="40"/>
      <c r="J4" s="41"/>
      <c r="K4"/>
      <c r="L4"/>
      <c r="M4"/>
      <c r="N4"/>
      <c r="O4"/>
      <c r="P4"/>
      <c r="Q4"/>
      <c r="R4"/>
      <c r="S4"/>
      <c r="T4"/>
      <c r="U4"/>
      <c r="V4"/>
    </row>
    <row r="5" spans="1:22" x14ac:dyDescent="0.25">
      <c r="A5" s="39"/>
      <c r="B5" s="40"/>
      <c r="C5" s="40"/>
      <c r="D5" s="40"/>
      <c r="E5" s="40"/>
      <c r="F5" s="40"/>
      <c r="G5" s="40"/>
      <c r="H5" s="40"/>
      <c r="I5" s="40"/>
      <c r="J5" s="41"/>
      <c r="K5"/>
      <c r="L5"/>
      <c r="M5"/>
      <c r="N5"/>
      <c r="O5"/>
      <c r="P5"/>
      <c r="Q5"/>
      <c r="R5"/>
      <c r="S5"/>
      <c r="T5"/>
      <c r="U5"/>
      <c r="V5"/>
    </row>
    <row r="6" spans="1:22" x14ac:dyDescent="0.25">
      <c r="A6" s="39"/>
      <c r="B6" s="69">
        <v>0.95</v>
      </c>
      <c r="C6" s="108" t="s">
        <v>186</v>
      </c>
      <c r="D6" s="121"/>
      <c r="E6" s="122"/>
      <c r="F6" s="40"/>
      <c r="G6" s="139"/>
      <c r="H6" s="64" t="s">
        <v>361</v>
      </c>
      <c r="I6" s="198"/>
      <c r="J6" s="41"/>
      <c r="K6"/>
      <c r="L6"/>
      <c r="M6"/>
      <c r="N6"/>
      <c r="O6"/>
      <c r="P6"/>
      <c r="Q6"/>
      <c r="R6"/>
      <c r="S6"/>
      <c r="T6"/>
      <c r="U6"/>
      <c r="V6"/>
    </row>
    <row r="7" spans="1:22" x14ac:dyDescent="0.25">
      <c r="A7" s="39"/>
      <c r="B7" s="120">
        <v>0.66</v>
      </c>
      <c r="C7" s="191" t="s">
        <v>355</v>
      </c>
      <c r="D7" s="61"/>
      <c r="E7" s="124"/>
      <c r="F7" s="40"/>
      <c r="G7" s="139"/>
      <c r="H7" s="94" t="s">
        <v>362</v>
      </c>
      <c r="I7" s="188" t="s">
        <v>363</v>
      </c>
      <c r="J7" s="41"/>
      <c r="K7"/>
      <c r="L7"/>
      <c r="M7"/>
      <c r="N7"/>
      <c r="O7"/>
      <c r="P7"/>
      <c r="Q7"/>
      <c r="R7"/>
      <c r="S7"/>
      <c r="T7"/>
      <c r="U7"/>
      <c r="V7"/>
    </row>
    <row r="8" spans="1:22" x14ac:dyDescent="0.25">
      <c r="A8" s="39"/>
      <c r="B8" s="40"/>
      <c r="C8" s="40"/>
      <c r="D8" s="40"/>
      <c r="E8" s="40"/>
      <c r="F8" s="40"/>
      <c r="G8" s="139"/>
      <c r="H8" s="71">
        <v>7</v>
      </c>
      <c r="I8" s="189" t="s">
        <v>364</v>
      </c>
      <c r="J8" s="41"/>
      <c r="K8"/>
      <c r="L8"/>
      <c r="M8"/>
      <c r="N8"/>
      <c r="O8"/>
      <c r="P8"/>
      <c r="Q8"/>
      <c r="R8"/>
      <c r="S8"/>
      <c r="T8"/>
      <c r="U8"/>
      <c r="V8"/>
    </row>
    <row r="9" spans="1:22" x14ac:dyDescent="0.25">
      <c r="A9" s="39"/>
      <c r="B9" s="199"/>
      <c r="C9" s="200" t="s">
        <v>358</v>
      </c>
      <c r="D9" s="201" t="s">
        <v>359</v>
      </c>
      <c r="E9" s="69" t="s">
        <v>356</v>
      </c>
      <c r="F9" s="202" t="s">
        <v>375</v>
      </c>
      <c r="G9" s="139"/>
      <c r="H9" s="71">
        <v>8</v>
      </c>
      <c r="I9" s="189" t="s">
        <v>365</v>
      </c>
      <c r="J9" s="41"/>
      <c r="K9"/>
      <c r="L9"/>
      <c r="M9"/>
      <c r="N9"/>
      <c r="O9"/>
      <c r="P9"/>
      <c r="Q9"/>
      <c r="R9"/>
      <c r="S9"/>
      <c r="T9"/>
      <c r="U9"/>
      <c r="V9"/>
    </row>
    <row r="10" spans="1:22" x14ac:dyDescent="0.25">
      <c r="A10" s="39"/>
      <c r="B10" s="51" t="s">
        <v>324</v>
      </c>
      <c r="C10" s="73" t="s">
        <v>50</v>
      </c>
      <c r="D10" s="52" t="s">
        <v>360</v>
      </c>
      <c r="E10" s="73" t="s">
        <v>357</v>
      </c>
      <c r="F10" s="190" t="s">
        <v>376</v>
      </c>
      <c r="G10" s="139"/>
      <c r="H10" s="71">
        <v>9</v>
      </c>
      <c r="I10" s="189" t="s">
        <v>366</v>
      </c>
      <c r="J10" s="41"/>
      <c r="K10"/>
      <c r="L10"/>
      <c r="M10"/>
      <c r="N10"/>
      <c r="O10"/>
      <c r="P10"/>
      <c r="Q10"/>
      <c r="R10"/>
      <c r="S10"/>
      <c r="T10"/>
      <c r="U10"/>
      <c r="V10"/>
    </row>
    <row r="11" spans="1:22" x14ac:dyDescent="0.25">
      <c r="A11" s="39"/>
      <c r="B11" s="68" t="s">
        <v>21</v>
      </c>
      <c r="C11" s="69" t="s">
        <v>17</v>
      </c>
      <c r="D11" s="203">
        <v>70000</v>
      </c>
      <c r="E11" s="69">
        <v>0.72</v>
      </c>
      <c r="F11" s="204">
        <v>25000</v>
      </c>
      <c r="G11" s="139"/>
      <c r="H11" s="71">
        <v>10</v>
      </c>
      <c r="I11" s="189" t="s">
        <v>367</v>
      </c>
      <c r="J11" s="41"/>
      <c r="K11"/>
      <c r="L11"/>
      <c r="M11"/>
      <c r="N11"/>
      <c r="O11"/>
      <c r="P11"/>
      <c r="Q11"/>
      <c r="R11"/>
      <c r="S11"/>
      <c r="T11"/>
      <c r="U11"/>
      <c r="V11"/>
    </row>
    <row r="12" spans="1:22" x14ac:dyDescent="0.25">
      <c r="A12" s="39"/>
      <c r="B12" s="47" t="s">
        <v>22</v>
      </c>
      <c r="C12" s="71" t="s">
        <v>18</v>
      </c>
      <c r="D12" s="49">
        <v>120000</v>
      </c>
      <c r="E12" s="71">
        <v>0.05</v>
      </c>
      <c r="F12" s="50">
        <v>17000</v>
      </c>
      <c r="G12" s="139"/>
      <c r="H12" s="71">
        <v>11</v>
      </c>
      <c r="I12" s="189" t="s">
        <v>368</v>
      </c>
      <c r="J12" s="41"/>
      <c r="K12"/>
      <c r="L12"/>
      <c r="M12"/>
      <c r="N12"/>
      <c r="O12"/>
      <c r="P12"/>
      <c r="Q12"/>
      <c r="R12"/>
      <c r="S12"/>
      <c r="T12"/>
      <c r="U12"/>
      <c r="V12"/>
    </row>
    <row r="13" spans="1:22" x14ac:dyDescent="0.25">
      <c r="A13" s="39"/>
      <c r="B13" s="51" t="s">
        <v>318</v>
      </c>
      <c r="C13" s="73" t="s">
        <v>19</v>
      </c>
      <c r="D13" s="53">
        <v>135000</v>
      </c>
      <c r="E13" s="73">
        <v>0.59</v>
      </c>
      <c r="F13" s="54">
        <v>20000</v>
      </c>
      <c r="G13" s="139"/>
      <c r="H13" s="71">
        <v>12</v>
      </c>
      <c r="I13" s="189" t="s">
        <v>369</v>
      </c>
      <c r="J13" s="41"/>
      <c r="K13"/>
      <c r="L13"/>
      <c r="M13"/>
      <c r="N13"/>
      <c r="O13"/>
      <c r="P13"/>
      <c r="Q13"/>
      <c r="R13"/>
      <c r="S13"/>
      <c r="T13"/>
      <c r="U13"/>
      <c r="V13"/>
    </row>
    <row r="14" spans="1:22" x14ac:dyDescent="0.25">
      <c r="A14" s="39"/>
      <c r="B14" s="40"/>
      <c r="C14" s="40"/>
      <c r="D14" s="40"/>
      <c r="E14" s="40"/>
      <c r="F14" s="40"/>
      <c r="G14" s="139"/>
      <c r="H14" s="73">
        <v>13</v>
      </c>
      <c r="I14" s="190" t="s">
        <v>370</v>
      </c>
      <c r="J14" s="41"/>
      <c r="K14"/>
      <c r="L14"/>
      <c r="M14"/>
      <c r="N14"/>
      <c r="O14"/>
      <c r="P14"/>
      <c r="Q14"/>
      <c r="R14"/>
      <c r="S14"/>
      <c r="T14"/>
      <c r="U14"/>
      <c r="V14"/>
    </row>
    <row r="15" spans="1:22" x14ac:dyDescent="0.25">
      <c r="A15" s="138"/>
      <c r="B15" s="139"/>
      <c r="C15" s="139"/>
      <c r="D15" s="139"/>
      <c r="E15" s="139"/>
      <c r="F15" s="139"/>
      <c r="G15" s="139"/>
      <c r="H15" s="139"/>
      <c r="I15" s="139"/>
      <c r="J15" s="41"/>
      <c r="K15"/>
      <c r="L15"/>
      <c r="M15"/>
      <c r="N15"/>
      <c r="O15"/>
      <c r="P15"/>
      <c r="Q15"/>
      <c r="R15"/>
      <c r="S15"/>
      <c r="T15"/>
      <c r="U15"/>
      <c r="V15"/>
    </row>
    <row r="16" spans="1:22" x14ac:dyDescent="0.25">
      <c r="A16" s="55" t="s">
        <v>2</v>
      </c>
      <c r="B16" s="40" t="s">
        <v>372</v>
      </c>
      <c r="C16" s="40"/>
      <c r="D16" s="40"/>
      <c r="E16" s="40"/>
      <c r="F16" s="40"/>
      <c r="G16" s="40"/>
      <c r="H16" s="40"/>
      <c r="I16" s="40"/>
      <c r="J16" s="41"/>
      <c r="K16"/>
      <c r="L16"/>
      <c r="M16"/>
      <c r="N16"/>
      <c r="O16"/>
      <c r="P16"/>
      <c r="Q16"/>
      <c r="R16"/>
      <c r="S16"/>
      <c r="T16"/>
      <c r="U16"/>
      <c r="V16"/>
    </row>
    <row r="17" spans="1:22" ht="15.75" thickBot="1" x14ac:dyDescent="0.3">
      <c r="A17" s="43">
        <f>INDEX('Point Grid'!$C$8:$I$28,MATCH($A$1,'Point Grid'!$A$8:$A$28,0),MATCH(A16,'Point Grid'!$C$7:$I$7,0))</f>
        <v>0.5</v>
      </c>
      <c r="B17" s="40" t="s">
        <v>371</v>
      </c>
      <c r="C17" s="40"/>
      <c r="D17" s="40"/>
      <c r="E17" s="40"/>
      <c r="F17" s="40"/>
      <c r="G17" s="40"/>
      <c r="H17" s="40"/>
      <c r="I17" s="40"/>
      <c r="J17" s="41"/>
      <c r="K17"/>
      <c r="L17"/>
      <c r="M17"/>
      <c r="N17"/>
      <c r="O17"/>
      <c r="P17"/>
      <c r="Q17"/>
      <c r="R17"/>
      <c r="S17"/>
      <c r="T17"/>
      <c r="U17"/>
      <c r="V17"/>
    </row>
    <row r="18" spans="1:22" ht="15.75" thickBot="1" x14ac:dyDescent="0.3">
      <c r="A18" s="4"/>
      <c r="B18" s="40"/>
      <c r="C18" s="40"/>
      <c r="D18" s="40"/>
      <c r="E18" s="40"/>
      <c r="F18" s="40"/>
      <c r="G18" s="40"/>
      <c r="H18" s="40"/>
      <c r="I18" s="40"/>
      <c r="J18" s="41"/>
      <c r="K18"/>
      <c r="L18"/>
      <c r="M18"/>
      <c r="N18"/>
      <c r="O18"/>
      <c r="P18"/>
      <c r="Q18"/>
      <c r="R18"/>
      <c r="S18"/>
      <c r="T18"/>
      <c r="U18"/>
      <c r="V18"/>
    </row>
    <row r="19" spans="1:22" x14ac:dyDescent="0.25">
      <c r="A19" s="39"/>
      <c r="B19" s="40"/>
      <c r="C19" s="40"/>
      <c r="D19" s="40"/>
      <c r="E19" s="40"/>
      <c r="F19" s="40"/>
      <c r="G19" s="40"/>
      <c r="H19" s="40"/>
      <c r="I19" s="40"/>
      <c r="J19" s="41"/>
      <c r="K19"/>
      <c r="L19"/>
      <c r="M19"/>
      <c r="N19"/>
      <c r="O19"/>
      <c r="P19"/>
      <c r="Q19"/>
      <c r="R19"/>
      <c r="S19"/>
      <c r="T19"/>
      <c r="U19"/>
      <c r="V19"/>
    </row>
    <row r="20" spans="1:22" x14ac:dyDescent="0.25">
      <c r="A20" s="55" t="s">
        <v>3</v>
      </c>
      <c r="B20" s="40" t="s">
        <v>377</v>
      </c>
      <c r="C20" s="40"/>
      <c r="D20" s="40"/>
      <c r="E20" s="40"/>
      <c r="F20" s="40"/>
      <c r="G20" s="40"/>
      <c r="H20" s="40"/>
      <c r="I20" s="40"/>
      <c r="J20" s="41"/>
      <c r="K20"/>
      <c r="L20"/>
      <c r="M20"/>
      <c r="N20"/>
      <c r="O20"/>
      <c r="P20"/>
      <c r="Q20"/>
      <c r="R20"/>
      <c r="S20"/>
      <c r="T20"/>
      <c r="U20"/>
      <c r="V20"/>
    </row>
    <row r="21" spans="1:22" ht="15.75" thickBot="1" x14ac:dyDescent="0.3">
      <c r="A21" s="43">
        <f>INDEX('Point Grid'!$C$8:$I$28,MATCH($A$1,'Point Grid'!$A$8:$A$28,0),MATCH(A20,'Point Grid'!$C$7:$I$7,0))</f>
        <v>0.5</v>
      </c>
      <c r="B21" s="40"/>
      <c r="C21" s="40"/>
      <c r="D21" s="40"/>
      <c r="E21" s="40"/>
      <c r="F21" s="40"/>
      <c r="G21" s="40"/>
      <c r="H21" s="40"/>
      <c r="I21" s="40"/>
      <c r="J21" s="41"/>
      <c r="K21"/>
      <c r="L21"/>
      <c r="M21"/>
      <c r="N21"/>
      <c r="O21"/>
      <c r="P21"/>
      <c r="Q21"/>
      <c r="R21"/>
      <c r="S21"/>
      <c r="T21"/>
      <c r="U21"/>
      <c r="V21"/>
    </row>
    <row r="22" spans="1:22" ht="15.75" thickBot="1" x14ac:dyDescent="0.3">
      <c r="A22" s="4"/>
      <c r="B22" s="40"/>
      <c r="C22" s="40"/>
      <c r="D22" s="40"/>
      <c r="E22" s="40"/>
      <c r="F22" s="40"/>
      <c r="G22" s="40"/>
      <c r="H22" s="40"/>
      <c r="I22" s="40"/>
      <c r="J22" s="41"/>
      <c r="K22"/>
      <c r="L22"/>
      <c r="M22"/>
      <c r="N22"/>
      <c r="O22"/>
      <c r="P22"/>
      <c r="Q22"/>
      <c r="R22"/>
      <c r="S22"/>
      <c r="T22"/>
      <c r="U22"/>
      <c r="V22"/>
    </row>
    <row r="23" spans="1:22" x14ac:dyDescent="0.25">
      <c r="A23" s="138"/>
      <c r="B23" s="139"/>
      <c r="C23" s="139"/>
      <c r="D23" s="139"/>
      <c r="E23" s="139"/>
      <c r="F23" s="139"/>
      <c r="G23" s="139"/>
      <c r="H23" s="139"/>
      <c r="I23" s="139"/>
      <c r="J23" s="41"/>
      <c r="K23"/>
      <c r="L23"/>
      <c r="M23"/>
      <c r="N23"/>
      <c r="O23"/>
      <c r="P23"/>
      <c r="Q23"/>
      <c r="R23"/>
      <c r="S23"/>
      <c r="T23"/>
      <c r="U23"/>
      <c r="V23"/>
    </row>
    <row r="24" spans="1:22" x14ac:dyDescent="0.25">
      <c r="A24" s="55" t="s">
        <v>4</v>
      </c>
      <c r="B24" s="139" t="s">
        <v>378</v>
      </c>
      <c r="C24" s="139"/>
      <c r="D24" s="139"/>
      <c r="E24" s="139"/>
      <c r="F24" s="139"/>
      <c r="G24" s="139"/>
      <c r="H24" s="139"/>
      <c r="I24" s="139"/>
      <c r="J24" s="41"/>
      <c r="K24"/>
      <c r="L24"/>
      <c r="M24"/>
      <c r="N24"/>
      <c r="O24"/>
      <c r="P24"/>
      <c r="Q24"/>
      <c r="R24"/>
      <c r="S24"/>
      <c r="T24"/>
      <c r="U24"/>
      <c r="V24"/>
    </row>
    <row r="25" spans="1:22" ht="15.75" thickBot="1" x14ac:dyDescent="0.3">
      <c r="A25" s="43">
        <f>INDEX('Point Grid'!$C$8:$I$28,MATCH($A$1,'Point Grid'!$A$8:$A$28,0),MATCH(A24,'Point Grid'!$C$7:$I$7,0))</f>
        <v>0.75</v>
      </c>
      <c r="B25" s="139"/>
      <c r="C25" s="139"/>
      <c r="D25" s="139"/>
      <c r="E25" s="139"/>
      <c r="F25" s="139"/>
      <c r="G25" s="139"/>
      <c r="H25" s="139"/>
      <c r="I25" s="139"/>
      <c r="J25" s="146"/>
      <c r="L25"/>
      <c r="M25"/>
      <c r="N25"/>
      <c r="O25"/>
      <c r="P25"/>
      <c r="Q25"/>
      <c r="R25"/>
      <c r="S25"/>
      <c r="T25"/>
      <c r="U25"/>
      <c r="V25"/>
    </row>
    <row r="26" spans="1:22" ht="15.75" thickBot="1" x14ac:dyDescent="0.3">
      <c r="A26" s="4"/>
      <c r="B26" s="139"/>
      <c r="C26" s="139"/>
      <c r="D26" s="139"/>
      <c r="E26" s="139"/>
      <c r="F26" s="139"/>
      <c r="G26" s="139"/>
      <c r="H26" s="139"/>
      <c r="I26" s="139"/>
      <c r="J26" s="146"/>
      <c r="L26"/>
      <c r="M26"/>
      <c r="N26"/>
      <c r="O26"/>
      <c r="P26"/>
      <c r="Q26"/>
      <c r="R26"/>
      <c r="S26"/>
      <c r="T26"/>
      <c r="U26"/>
      <c r="V26"/>
    </row>
    <row r="27" spans="1:22" x14ac:dyDescent="0.25">
      <c r="A27" s="138"/>
      <c r="B27" s="139"/>
      <c r="C27" s="139"/>
      <c r="D27" s="139"/>
      <c r="E27" s="139"/>
      <c r="F27" s="139"/>
      <c r="G27" s="139"/>
      <c r="H27" s="139"/>
      <c r="I27" s="139"/>
      <c r="J27" s="146"/>
      <c r="L27"/>
      <c r="M27"/>
      <c r="N27"/>
      <c r="O27"/>
      <c r="P27"/>
      <c r="Q27"/>
      <c r="R27"/>
      <c r="S27"/>
      <c r="T27"/>
      <c r="U27"/>
      <c r="V27"/>
    </row>
    <row r="28" spans="1:22" x14ac:dyDescent="0.25">
      <c r="A28" s="138"/>
      <c r="B28" s="205" t="s">
        <v>379</v>
      </c>
      <c r="C28" s="205"/>
      <c r="D28" s="205"/>
      <c r="E28" s="205" t="s">
        <v>380</v>
      </c>
      <c r="F28" s="205"/>
      <c r="G28" s="205"/>
      <c r="H28" s="205"/>
      <c r="I28" s="139"/>
      <c r="J28" s="146"/>
      <c r="L28"/>
      <c r="M28"/>
      <c r="N28"/>
      <c r="O28"/>
      <c r="P28"/>
      <c r="Q28"/>
      <c r="R28"/>
      <c r="S28"/>
      <c r="T28"/>
      <c r="U28"/>
      <c r="V28"/>
    </row>
    <row r="29" spans="1:22" x14ac:dyDescent="0.25">
      <c r="A29" s="138"/>
      <c r="B29" s="192"/>
      <c r="C29" s="193"/>
      <c r="D29" s="194"/>
      <c r="E29" s="192"/>
      <c r="F29" s="193"/>
      <c r="G29" s="193"/>
      <c r="H29" s="194"/>
      <c r="I29" s="139"/>
      <c r="J29" s="146"/>
      <c r="L29"/>
      <c r="M29"/>
      <c r="N29"/>
      <c r="O29"/>
      <c r="P29"/>
      <c r="Q29"/>
      <c r="R29"/>
      <c r="S29"/>
      <c r="T29"/>
      <c r="U29"/>
      <c r="V29"/>
    </row>
    <row r="30" spans="1:22" x14ac:dyDescent="0.25">
      <c r="A30" s="138"/>
      <c r="B30" s="195"/>
      <c r="C30" s="196"/>
      <c r="D30" s="197"/>
      <c r="E30" s="195"/>
      <c r="F30" s="196"/>
      <c r="G30" s="196"/>
      <c r="H30" s="197"/>
      <c r="I30" s="139"/>
      <c r="J30" s="146"/>
      <c r="L30"/>
      <c r="M30"/>
      <c r="N30"/>
      <c r="O30"/>
      <c r="P30"/>
      <c r="Q30"/>
      <c r="R30"/>
      <c r="S30"/>
      <c r="T30"/>
      <c r="U30"/>
      <c r="V30"/>
    </row>
    <row r="31" spans="1:22" x14ac:dyDescent="0.25">
      <c r="A31" s="138"/>
      <c r="B31" s="192"/>
      <c r="C31" s="193"/>
      <c r="D31" s="194"/>
      <c r="E31" s="192"/>
      <c r="F31" s="193"/>
      <c r="G31" s="193"/>
      <c r="H31" s="194"/>
      <c r="I31" s="139"/>
      <c r="J31" s="146"/>
      <c r="L31"/>
      <c r="M31"/>
      <c r="N31"/>
      <c r="O31"/>
      <c r="P31"/>
      <c r="Q31"/>
      <c r="R31"/>
      <c r="S31"/>
      <c r="T31"/>
      <c r="U31"/>
      <c r="V31"/>
    </row>
    <row r="32" spans="1:22" x14ac:dyDescent="0.25">
      <c r="A32" s="138"/>
      <c r="B32" s="195"/>
      <c r="C32" s="196"/>
      <c r="D32" s="197"/>
      <c r="E32" s="195"/>
      <c r="F32" s="196"/>
      <c r="G32" s="196"/>
      <c r="H32" s="197"/>
      <c r="I32" s="139"/>
      <c r="J32" s="146"/>
      <c r="L32"/>
      <c r="M32"/>
      <c r="N32"/>
      <c r="O32"/>
      <c r="P32"/>
      <c r="Q32"/>
      <c r="R32"/>
      <c r="S32"/>
      <c r="T32"/>
      <c r="U32"/>
      <c r="V32"/>
    </row>
    <row r="33" spans="1:22" x14ac:dyDescent="0.25">
      <c r="A33" s="138"/>
      <c r="B33" s="192"/>
      <c r="C33" s="193"/>
      <c r="D33" s="194"/>
      <c r="E33" s="192"/>
      <c r="F33" s="193"/>
      <c r="G33" s="193"/>
      <c r="H33" s="194"/>
      <c r="I33" s="139"/>
      <c r="J33" s="146"/>
      <c r="L33"/>
      <c r="M33"/>
      <c r="N33"/>
      <c r="O33"/>
      <c r="P33"/>
      <c r="Q33"/>
      <c r="R33"/>
      <c r="S33"/>
      <c r="T33"/>
      <c r="U33"/>
      <c r="V33"/>
    </row>
    <row r="34" spans="1:22" x14ac:dyDescent="0.25">
      <c r="A34" s="138"/>
      <c r="B34" s="195"/>
      <c r="C34" s="196"/>
      <c r="D34" s="197"/>
      <c r="E34" s="195"/>
      <c r="F34" s="196"/>
      <c r="G34" s="196"/>
      <c r="H34" s="197"/>
      <c r="I34" s="139"/>
      <c r="J34" s="146"/>
    </row>
    <row r="35" spans="1:22" x14ac:dyDescent="0.25">
      <c r="A35" s="138"/>
      <c r="B35" s="139"/>
      <c r="C35" s="139"/>
      <c r="D35" s="139"/>
      <c r="E35" s="139"/>
      <c r="F35" s="139"/>
      <c r="G35" s="139"/>
      <c r="H35" s="139"/>
      <c r="I35" s="139"/>
      <c r="J35" s="146"/>
    </row>
    <row r="36" spans="1:22" x14ac:dyDescent="0.25">
      <c r="A36" s="55" t="s">
        <v>5</v>
      </c>
      <c r="B36" s="139" t="s">
        <v>381</v>
      </c>
      <c r="C36" s="139"/>
      <c r="D36" s="139"/>
      <c r="E36" s="139"/>
      <c r="F36" s="139"/>
      <c r="G36" s="139"/>
      <c r="H36" s="139"/>
      <c r="I36" s="139"/>
      <c r="J36" s="146"/>
    </row>
    <row r="37" spans="1:22" ht="15.75" thickBot="1" x14ac:dyDescent="0.3">
      <c r="A37" s="43">
        <f>INDEX('Point Grid'!$C$8:$I$28,MATCH($A$1,'Point Grid'!$A$8:$A$28,0),MATCH(A36,'Point Grid'!$C$7:$I$7,0))</f>
        <v>0.75</v>
      </c>
      <c r="B37" s="139" t="s">
        <v>382</v>
      </c>
      <c r="C37" s="139"/>
      <c r="D37" s="139"/>
      <c r="E37" s="139"/>
      <c r="F37" s="139"/>
      <c r="G37" s="139"/>
      <c r="H37" s="139"/>
      <c r="I37" s="139"/>
      <c r="J37" s="146"/>
    </row>
    <row r="38" spans="1:22" ht="15.75" thickBot="1" x14ac:dyDescent="0.3">
      <c r="A38" s="4"/>
      <c r="B38" s="139"/>
      <c r="C38" s="139"/>
      <c r="D38" s="139"/>
      <c r="E38" s="139"/>
      <c r="F38" s="139"/>
      <c r="G38" s="139"/>
      <c r="H38" s="139"/>
      <c r="I38" s="139"/>
      <c r="J38" s="146"/>
    </row>
    <row r="39" spans="1:22" ht="15.75" thickBot="1" x14ac:dyDescent="0.3">
      <c r="A39" s="141"/>
      <c r="B39" s="178"/>
      <c r="C39" s="178"/>
      <c r="D39" s="178"/>
      <c r="E39" s="178"/>
      <c r="F39" s="178"/>
      <c r="G39" s="178"/>
      <c r="H39" s="178"/>
      <c r="I39" s="178"/>
      <c r="J39" s="179"/>
    </row>
  </sheetData>
  <sheetProtection formatCells="0" formatColumns="0" formatRows="0"/>
  <mergeCells count="1">
    <mergeCell ref="I1:J1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2">
    <dataValidation type="decimal" allowBlank="1" showInputMessage="1" showErrorMessage="1" sqref="A18 A22 A26 A38" xr:uid="{04D76B2A-E8C9-40BF-B822-AA9F93B2D2EF}">
      <formula1>0</formula1>
      <formula2>A17</formula2>
    </dataValidation>
    <dataValidation type="list" allowBlank="1" showInputMessage="1" showErrorMessage="1" sqref="B1" xr:uid="{000DC619-5CA7-4DF8-8BB1-4784944090BC}">
      <formula1>"Finished, Flag for Review, Incomplete"</formula1>
    </dataValidation>
  </dataValidations>
  <hyperlinks>
    <hyperlink ref="I1" location="Navigator!A1" display="Navigator" xr:uid="{97BB0D97-E54C-4BEA-986F-F3FA213FC661}"/>
  </hyperlink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ABE0F-62E9-4AD0-9DF6-E6EFB1FF122F}">
  <sheetPr codeName="Sheet25"/>
  <dimension ref="A1:AC46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3" width="13.140625" style="3" bestFit="1" customWidth="1"/>
    <col min="4" max="4" width="9.140625" style="3" customWidth="1"/>
    <col min="5" max="5" width="9.5703125" style="3" bestFit="1" customWidth="1"/>
    <col min="6" max="6" width="9.140625" style="3" customWidth="1"/>
    <col min="7" max="7" width="5.28515625" style="3" customWidth="1"/>
    <col min="8" max="8" width="12.85546875" style="3" customWidth="1"/>
    <col min="9" max="9" width="3.7109375" style="28" customWidth="1"/>
    <col min="10" max="10" width="10.5703125" style="3" customWidth="1"/>
    <col min="11" max="11" width="10.42578125" style="3" customWidth="1"/>
    <col min="12" max="12" width="9.140625" style="3" customWidth="1"/>
    <col min="13" max="13" width="9.140625" style="3"/>
    <col min="14" max="15" width="9.140625" style="3" customWidth="1"/>
    <col min="16" max="17" width="9.140625" style="3"/>
    <col min="18" max="18" width="12.85546875" style="3" customWidth="1"/>
    <col min="19" max="19" width="9.5703125" style="3" bestFit="1" customWidth="1"/>
    <col min="20" max="22" width="9.140625" style="3"/>
    <col min="23" max="23" width="11.7109375" style="3" bestFit="1" customWidth="1"/>
    <col min="24" max="16384" width="9.140625" style="3"/>
  </cols>
  <sheetData>
    <row r="1" spans="1:29" ht="15.75" x14ac:dyDescent="0.25">
      <c r="A1" s="37">
        <v>21</v>
      </c>
      <c r="B1" s="35" t="s">
        <v>438</v>
      </c>
      <c r="C1" s="38"/>
      <c r="D1" s="38"/>
      <c r="E1" s="38"/>
      <c r="F1" s="38"/>
      <c r="G1" s="38"/>
      <c r="H1" s="34" t="s">
        <v>284</v>
      </c>
      <c r="J1" s="36" t="s">
        <v>38</v>
      </c>
    </row>
    <row r="2" spans="1:29" x14ac:dyDescent="0.25">
      <c r="A2" s="39"/>
      <c r="B2" s="40"/>
      <c r="C2" s="40"/>
      <c r="D2" s="40"/>
      <c r="E2" s="40"/>
      <c r="F2" s="40"/>
      <c r="G2" s="40"/>
      <c r="H2" s="41"/>
      <c r="I2" s="28" t="s">
        <v>63</v>
      </c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42" t="s">
        <v>14</v>
      </c>
      <c r="B3" s="40" t="s">
        <v>419</v>
      </c>
      <c r="C3" s="40"/>
      <c r="D3" s="40"/>
      <c r="E3" s="40"/>
      <c r="F3" s="40"/>
      <c r="G3" s="40"/>
      <c r="H3" s="41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43">
        <f>INDEX('Point Grid'!B:B,MATCH('21'!A1,'Point Grid'!A:A,0))</f>
        <v>2.25</v>
      </c>
      <c r="B4" s="40"/>
      <c r="C4" s="40"/>
      <c r="D4" s="40"/>
      <c r="E4" s="40"/>
      <c r="F4" s="40"/>
      <c r="G4" s="40"/>
      <c r="H4" s="41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25">
      <c r="A5" s="39"/>
      <c r="B5" s="139"/>
      <c r="C5" s="116" t="s">
        <v>420</v>
      </c>
      <c r="D5" s="94" t="s">
        <v>421</v>
      </c>
      <c r="E5" s="94" t="s">
        <v>422</v>
      </c>
      <c r="F5" s="188" t="s">
        <v>404</v>
      </c>
      <c r="G5" s="40"/>
      <c r="H5" s="41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A6" s="39"/>
      <c r="B6" s="139"/>
      <c r="C6" s="47" t="s">
        <v>423</v>
      </c>
      <c r="D6" s="71">
        <v>99</v>
      </c>
      <c r="E6" s="88">
        <v>5000</v>
      </c>
      <c r="F6" s="50">
        <f>E6/D6</f>
        <v>50.505050505050505</v>
      </c>
      <c r="G6" s="40"/>
      <c r="H6" s="41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x14ac:dyDescent="0.25">
      <c r="A7" s="39"/>
      <c r="B7" s="139"/>
      <c r="C7" s="47" t="s">
        <v>424</v>
      </c>
      <c r="D7" s="71">
        <v>293</v>
      </c>
      <c r="E7" s="88">
        <v>84000</v>
      </c>
      <c r="F7" s="50">
        <f t="shared" ref="F7:F12" si="0">E7/D7</f>
        <v>286.68941979522185</v>
      </c>
      <c r="G7" s="40"/>
      <c r="H7" s="41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x14ac:dyDescent="0.25">
      <c r="A8" s="39"/>
      <c r="B8" s="139"/>
      <c r="C8" s="47" t="s">
        <v>425</v>
      </c>
      <c r="D8" s="71">
        <v>221</v>
      </c>
      <c r="E8" s="88">
        <v>162000</v>
      </c>
      <c r="F8" s="50">
        <f t="shared" si="0"/>
        <v>733.03167420814475</v>
      </c>
      <c r="G8" s="40"/>
      <c r="H8" s="41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138"/>
      <c r="B9" s="139"/>
      <c r="C9" s="47" t="s">
        <v>426</v>
      </c>
      <c r="D9" s="71">
        <v>213</v>
      </c>
      <c r="E9" s="88">
        <v>305000</v>
      </c>
      <c r="F9" s="50">
        <f t="shared" si="0"/>
        <v>1431.924882629108</v>
      </c>
      <c r="G9" s="40"/>
      <c r="H9" s="41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138"/>
      <c r="B10" s="139"/>
      <c r="C10" s="47" t="s">
        <v>427</v>
      </c>
      <c r="D10" s="71">
        <v>127</v>
      </c>
      <c r="E10" s="88">
        <v>354000</v>
      </c>
      <c r="F10" s="50">
        <f t="shared" si="0"/>
        <v>2787.4015748031497</v>
      </c>
      <c r="G10" s="40"/>
      <c r="H10" s="41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138"/>
      <c r="B11" s="139"/>
      <c r="C11" s="47" t="s">
        <v>428</v>
      </c>
      <c r="D11" s="71">
        <v>20</v>
      </c>
      <c r="E11" s="88">
        <v>91000</v>
      </c>
      <c r="F11" s="50">
        <f t="shared" si="0"/>
        <v>4550</v>
      </c>
      <c r="G11" s="40"/>
      <c r="H11" s="4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138"/>
      <c r="B12" s="139"/>
      <c r="C12" s="47" t="s">
        <v>429</v>
      </c>
      <c r="D12" s="71">
        <v>27</v>
      </c>
      <c r="E12" s="88">
        <v>193000</v>
      </c>
      <c r="F12" s="50">
        <f t="shared" si="0"/>
        <v>7148.1481481481478</v>
      </c>
      <c r="G12" s="40"/>
      <c r="H12" s="41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138"/>
      <c r="B13" s="40"/>
      <c r="C13" s="116" t="s">
        <v>10</v>
      </c>
      <c r="D13" s="143">
        <f>SUM(D6:D12)</f>
        <v>1000</v>
      </c>
      <c r="E13" s="143">
        <f>SUM(E6:E12)</f>
        <v>1194000</v>
      </c>
      <c r="F13" s="214">
        <f>E13/D13</f>
        <v>1194</v>
      </c>
      <c r="G13" s="40"/>
      <c r="H13" s="41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x14ac:dyDescent="0.25">
      <c r="A14" s="138"/>
      <c r="B14" s="40"/>
      <c r="C14" s="40"/>
      <c r="D14" s="40"/>
      <c r="E14" s="40"/>
      <c r="F14" s="40"/>
      <c r="G14" s="40"/>
      <c r="H14" s="41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x14ac:dyDescent="0.25">
      <c r="A15" s="55" t="s">
        <v>2</v>
      </c>
      <c r="B15" s="40" t="s">
        <v>430</v>
      </c>
      <c r="C15" s="40"/>
      <c r="D15" s="40"/>
      <c r="E15" s="40"/>
      <c r="F15" s="40"/>
      <c r="G15" s="40"/>
      <c r="H15" s="41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ht="15.75" thickBot="1" x14ac:dyDescent="0.3">
      <c r="A16" s="43">
        <f>INDEX('Point Grid'!$C$8:$I$28,MATCH($A$1,'Point Grid'!$A$8:$A$28,0),MATCH(A15,'Point Grid'!$C$7:$I$7,0))</f>
        <v>1</v>
      </c>
      <c r="B16" s="40"/>
      <c r="C16" s="40"/>
      <c r="D16" s="40"/>
      <c r="E16" s="40"/>
      <c r="F16" s="40"/>
      <c r="G16" s="40"/>
      <c r="H16" s="41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ht="15.75" thickBot="1" x14ac:dyDescent="0.3">
      <c r="A17" s="4"/>
      <c r="B17" s="40"/>
      <c r="C17" s="40"/>
      <c r="D17" s="40"/>
      <c r="E17" s="40"/>
      <c r="F17" s="40"/>
      <c r="G17" s="40"/>
      <c r="H17" s="41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x14ac:dyDescent="0.25">
      <c r="A18" s="39"/>
      <c r="B18" s="40"/>
      <c r="C18" s="40"/>
      <c r="D18" s="40"/>
      <c r="E18" s="40"/>
      <c r="F18" s="40"/>
      <c r="G18" s="40"/>
      <c r="H18" s="41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x14ac:dyDescent="0.25">
      <c r="A19" s="55" t="s">
        <v>3</v>
      </c>
      <c r="B19" s="40" t="s">
        <v>431</v>
      </c>
      <c r="C19" s="40"/>
      <c r="D19" s="40"/>
      <c r="E19" s="40"/>
      <c r="F19" s="40"/>
      <c r="G19" s="40"/>
      <c r="H19" s="41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ht="15.75" thickBot="1" x14ac:dyDescent="0.3">
      <c r="A20" s="43">
        <f>INDEX('Point Grid'!$C$8:$I$28,MATCH($A$1,'Point Grid'!$A$8:$A$28,0),MATCH(A19,'Point Grid'!$C$7:$I$7,0))</f>
        <v>1</v>
      </c>
      <c r="B20" s="40" t="s">
        <v>432</v>
      </c>
      <c r="C20" s="40"/>
      <c r="D20" s="40"/>
      <c r="E20" s="40"/>
      <c r="F20" s="40"/>
      <c r="G20" s="40"/>
      <c r="H20" s="41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ht="15.75" thickBot="1" x14ac:dyDescent="0.3">
      <c r="A21" s="4"/>
      <c r="B21" s="40"/>
      <c r="C21" s="40"/>
      <c r="D21" s="40"/>
      <c r="E21" s="40"/>
      <c r="F21" s="40"/>
      <c r="G21" s="40"/>
      <c r="H21" s="4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x14ac:dyDescent="0.25">
      <c r="A22" s="39"/>
      <c r="B22" s="40"/>
      <c r="C22" s="40"/>
      <c r="D22" s="40"/>
      <c r="E22" s="40"/>
      <c r="F22" s="40"/>
      <c r="G22" s="40"/>
      <c r="H22" s="41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x14ac:dyDescent="0.25">
      <c r="A23" s="55" t="s">
        <v>4</v>
      </c>
      <c r="B23" s="40" t="s">
        <v>433</v>
      </c>
      <c r="C23" s="40"/>
      <c r="D23" s="40"/>
      <c r="E23" s="40"/>
      <c r="F23" s="40"/>
      <c r="G23" s="40"/>
      <c r="H23" s="41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ht="15.75" thickBot="1" x14ac:dyDescent="0.3">
      <c r="A24" s="43">
        <f>INDEX('Point Grid'!$C$8:$I$28,MATCH($A$1,'Point Grid'!$A$8:$A$28,0),MATCH(A23,'Point Grid'!$C$7:$I$7,0))</f>
        <v>0.25</v>
      </c>
      <c r="B24" s="40" t="s">
        <v>434</v>
      </c>
      <c r="C24" s="40"/>
      <c r="D24" s="40"/>
      <c r="E24" s="40"/>
      <c r="F24" s="40"/>
      <c r="G24" s="40"/>
      <c r="H24" s="41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ht="15.75" thickBot="1" x14ac:dyDescent="0.3">
      <c r="A25" s="4"/>
      <c r="B25" s="40"/>
      <c r="C25" s="40"/>
      <c r="D25" s="40"/>
      <c r="E25" s="40"/>
      <c r="F25" s="40"/>
      <c r="G25" s="40"/>
      <c r="H25" s="41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ht="15.75" thickBot="1" x14ac:dyDescent="0.3">
      <c r="A26" s="63"/>
      <c r="B26" s="57"/>
      <c r="C26" s="57"/>
      <c r="D26" s="57"/>
      <c r="E26" s="57"/>
      <c r="F26" s="57"/>
      <c r="G26" s="57"/>
      <c r="H26" s="58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9" x14ac:dyDescent="0.25"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2:20" x14ac:dyDescent="0.2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2:20" x14ac:dyDescent="0.25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2:20" x14ac:dyDescent="0.25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2:20" x14ac:dyDescent="0.2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2:20" x14ac:dyDescent="0.25">
      <c r="J37"/>
      <c r="K37"/>
      <c r="L37"/>
      <c r="M37"/>
      <c r="N37"/>
      <c r="O37"/>
      <c r="P37"/>
      <c r="Q37"/>
      <c r="R37"/>
      <c r="S37"/>
      <c r="T37"/>
    </row>
    <row r="38" spans="2:20" x14ac:dyDescent="0.25">
      <c r="J38"/>
      <c r="K38"/>
      <c r="L38"/>
      <c r="M38"/>
      <c r="N38"/>
      <c r="O38"/>
      <c r="P38"/>
      <c r="Q38"/>
      <c r="R38"/>
      <c r="S38"/>
      <c r="T38"/>
    </row>
    <row r="39" spans="2:20" x14ac:dyDescent="0.25">
      <c r="J39"/>
      <c r="K39"/>
      <c r="L39"/>
      <c r="M39"/>
      <c r="N39"/>
      <c r="O39"/>
      <c r="P39"/>
      <c r="Q39"/>
      <c r="R39"/>
      <c r="S39"/>
      <c r="T39"/>
    </row>
    <row r="40" spans="2:20" x14ac:dyDescent="0.25"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2:20" x14ac:dyDescent="0.25"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2:20" x14ac:dyDescent="0.25"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2:20" x14ac:dyDescent="0.25"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2:20" x14ac:dyDescent="0.25"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2:20" x14ac:dyDescent="0.25">
      <c r="H45"/>
      <c r="I45"/>
    </row>
    <row r="46" spans="2:20" x14ac:dyDescent="0.25">
      <c r="H46"/>
      <c r="I46"/>
    </row>
  </sheetData>
  <sheetProtection formatCells="0" formatColumns="0" formatRows="0"/>
  <sortState xmlns:xlrd2="http://schemas.microsoft.com/office/spreadsheetml/2017/richdata2" ref="D18:D21">
    <sortCondition descending="1" ref="D18:D21"/>
  </sortState>
  <conditionalFormatting sqref="B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count="2">
    <dataValidation type="list" allowBlank="1" showInputMessage="1" showErrorMessage="1" sqref="B1" xr:uid="{6F698E0A-9BDF-41AB-A128-612EF5A84E31}">
      <formula1>"Finished, Flag for Review, Incomplete"</formula1>
    </dataValidation>
    <dataValidation type="decimal" allowBlank="1" showInputMessage="1" showErrorMessage="1" sqref="A17 A21 A25" xr:uid="{8F875BD9-7C91-415B-9F9D-E5F71A578B60}">
      <formula1>0</formula1>
      <formula2>A16</formula2>
    </dataValidation>
  </dataValidations>
  <hyperlinks>
    <hyperlink ref="H1" location="Navigator!A1" display="Navigator" xr:uid="{2FCF3930-CD85-428E-B0CC-5A6CCEB2EAFB}"/>
  </hyperlink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1A2F3-D5F5-4199-8B53-408B6FD9BD90}">
  <sheetPr codeName="Sheet22"/>
  <dimension ref="A1:M4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85546875" style="3" customWidth="1"/>
    <col min="3" max="3" width="19.42578125" style="3" customWidth="1"/>
    <col min="4" max="4" width="16.28515625" style="3" customWidth="1"/>
    <col min="5" max="5" width="18.5703125" style="3" customWidth="1"/>
    <col min="6" max="6" width="12.140625" style="3" customWidth="1"/>
    <col min="7" max="7" width="2.85546875" style="3" customWidth="1"/>
    <col min="8" max="8" width="3.7109375" style="28" customWidth="1"/>
    <col min="9" max="16384" width="9.140625" style="3"/>
  </cols>
  <sheetData>
    <row r="1" spans="1:13" ht="15.75" x14ac:dyDescent="0.25">
      <c r="A1" s="37">
        <v>22</v>
      </c>
      <c r="B1" s="35" t="s">
        <v>438</v>
      </c>
      <c r="C1" s="147"/>
      <c r="D1" s="38"/>
      <c r="E1" s="38"/>
      <c r="F1" s="218" t="s">
        <v>284</v>
      </c>
      <c r="G1" s="219"/>
      <c r="H1" s="127"/>
      <c r="I1" s="128" t="s">
        <v>38</v>
      </c>
    </row>
    <row r="2" spans="1:13" x14ac:dyDescent="0.25">
      <c r="A2" s="39"/>
      <c r="B2" s="40"/>
      <c r="C2" s="40"/>
      <c r="D2" s="40"/>
      <c r="E2" s="40"/>
      <c r="F2" s="40"/>
      <c r="G2" s="41"/>
      <c r="H2" s="28" t="s">
        <v>64</v>
      </c>
      <c r="I2"/>
      <c r="J2"/>
      <c r="K2"/>
      <c r="L2"/>
      <c r="M2"/>
    </row>
    <row r="3" spans="1:13" x14ac:dyDescent="0.25">
      <c r="A3" s="42" t="s">
        <v>14</v>
      </c>
      <c r="B3" s="40" t="s">
        <v>285</v>
      </c>
      <c r="C3" s="40"/>
      <c r="D3" s="40"/>
      <c r="E3" s="40"/>
      <c r="F3" s="40"/>
      <c r="G3" s="41"/>
      <c r="I3"/>
      <c r="J3"/>
      <c r="K3"/>
      <c r="L3"/>
      <c r="M3"/>
    </row>
    <row r="4" spans="1:13" x14ac:dyDescent="0.25">
      <c r="A4" s="43">
        <f>INDEX('Point Grid'!B:B,MATCH('22'!A1,'Point Grid'!A:A,0))</f>
        <v>1.75</v>
      </c>
      <c r="B4" s="40" t="s">
        <v>286</v>
      </c>
      <c r="C4" s="40"/>
      <c r="D4" s="40"/>
      <c r="E4" s="40"/>
      <c r="F4" s="40"/>
      <c r="G4" s="41"/>
      <c r="I4"/>
      <c r="J4"/>
      <c r="K4"/>
      <c r="L4"/>
      <c r="M4"/>
    </row>
    <row r="5" spans="1:13" x14ac:dyDescent="0.25">
      <c r="A5" s="39"/>
      <c r="B5" s="40"/>
      <c r="C5" s="40"/>
      <c r="D5" s="40"/>
      <c r="E5" s="40"/>
      <c r="F5" s="40"/>
      <c r="G5" s="41"/>
      <c r="I5"/>
      <c r="J5"/>
      <c r="K5"/>
      <c r="L5"/>
      <c r="M5"/>
    </row>
    <row r="6" spans="1:13" x14ac:dyDescent="0.25">
      <c r="A6" s="39"/>
      <c r="B6" s="40"/>
      <c r="C6" s="40"/>
      <c r="D6" s="40"/>
      <c r="E6" s="40"/>
      <c r="F6" s="40"/>
      <c r="G6" s="41"/>
      <c r="H6"/>
      <c r="I6"/>
      <c r="J6"/>
      <c r="K6"/>
      <c r="L6"/>
      <c r="M6"/>
    </row>
    <row r="7" spans="1:13" x14ac:dyDescent="0.25">
      <c r="A7" s="55" t="s">
        <v>2</v>
      </c>
      <c r="B7" s="40" t="s">
        <v>287</v>
      </c>
      <c r="C7" s="40"/>
      <c r="D7" s="40"/>
      <c r="E7" s="40"/>
      <c r="F7" s="40"/>
      <c r="G7" s="41"/>
      <c r="H7"/>
      <c r="I7"/>
      <c r="J7"/>
      <c r="K7"/>
      <c r="L7"/>
      <c r="M7"/>
    </row>
    <row r="8" spans="1:13" ht="15.75" thickBot="1" x14ac:dyDescent="0.3">
      <c r="A8" s="43">
        <f>INDEX('Point Grid'!$C$8:$I$29,MATCH($A$1,'Point Grid'!$A$8:$A$29,0),MATCH(A7,'Point Grid'!$C$7:$I$7,0))</f>
        <v>0.75</v>
      </c>
      <c r="B8" s="40"/>
      <c r="C8" s="129"/>
      <c r="D8" s="130"/>
      <c r="E8" s="131"/>
      <c r="F8" s="40"/>
      <c r="G8" s="41"/>
      <c r="H8"/>
      <c r="I8"/>
      <c r="J8"/>
      <c r="K8"/>
      <c r="L8"/>
      <c r="M8"/>
    </row>
    <row r="9" spans="1:13" ht="15.75" thickBot="1" x14ac:dyDescent="0.3">
      <c r="A9" s="4"/>
      <c r="B9" s="48" t="s">
        <v>288</v>
      </c>
      <c r="C9" s="132"/>
      <c r="D9" s="133"/>
      <c r="E9" s="134"/>
      <c r="F9" s="40"/>
      <c r="G9" s="41"/>
      <c r="H9"/>
      <c r="I9"/>
      <c r="J9"/>
      <c r="K9"/>
      <c r="L9"/>
      <c r="M9"/>
    </row>
    <row r="10" spans="1:13" x14ac:dyDescent="0.25">
      <c r="A10" s="39"/>
      <c r="B10" s="48"/>
      <c r="C10" s="135"/>
      <c r="D10" s="136"/>
      <c r="E10" s="137"/>
      <c r="F10" s="40"/>
      <c r="G10" s="41"/>
      <c r="H10"/>
      <c r="I10"/>
      <c r="J10"/>
      <c r="K10"/>
      <c r="L10"/>
      <c r="M10"/>
    </row>
    <row r="11" spans="1:13" x14ac:dyDescent="0.25">
      <c r="A11" s="138"/>
      <c r="B11" s="139"/>
      <c r="C11" s="129"/>
      <c r="D11" s="130"/>
      <c r="E11" s="131"/>
      <c r="F11" s="40"/>
      <c r="G11" s="41"/>
      <c r="H11"/>
      <c r="I11"/>
      <c r="J11"/>
      <c r="K11"/>
      <c r="L11"/>
      <c r="M11"/>
    </row>
    <row r="12" spans="1:13" x14ac:dyDescent="0.25">
      <c r="A12" s="138"/>
      <c r="B12" s="48" t="s">
        <v>289</v>
      </c>
      <c r="C12" s="132"/>
      <c r="D12" s="133"/>
      <c r="E12" s="134"/>
      <c r="F12" s="40"/>
      <c r="G12" s="41"/>
      <c r="H12"/>
      <c r="I12"/>
      <c r="J12"/>
      <c r="K12"/>
      <c r="L12"/>
      <c r="M12"/>
    </row>
    <row r="13" spans="1:13" x14ac:dyDescent="0.25">
      <c r="A13" s="138"/>
      <c r="B13" s="139"/>
      <c r="C13" s="135"/>
      <c r="D13" s="136"/>
      <c r="E13" s="137"/>
      <c r="F13" s="40"/>
      <c r="G13" s="41"/>
      <c r="H13"/>
      <c r="I13"/>
      <c r="J13"/>
      <c r="K13"/>
      <c r="L13"/>
      <c r="M13"/>
    </row>
    <row r="14" spans="1:13" x14ac:dyDescent="0.25">
      <c r="A14" s="138"/>
      <c r="B14" s="48"/>
      <c r="C14" s="129"/>
      <c r="D14" s="130"/>
      <c r="E14" s="131"/>
      <c r="F14" s="40"/>
      <c r="G14" s="41"/>
      <c r="H14"/>
      <c r="I14"/>
      <c r="J14"/>
      <c r="K14"/>
      <c r="L14"/>
      <c r="M14"/>
    </row>
    <row r="15" spans="1:13" x14ac:dyDescent="0.25">
      <c r="A15" s="138"/>
      <c r="B15" s="48" t="s">
        <v>290</v>
      </c>
      <c r="C15" s="132"/>
      <c r="D15" s="133"/>
      <c r="E15" s="134"/>
      <c r="F15" s="40"/>
      <c r="G15" s="41"/>
      <c r="H15"/>
      <c r="I15"/>
      <c r="J15"/>
      <c r="K15"/>
      <c r="L15"/>
      <c r="M15"/>
    </row>
    <row r="16" spans="1:13" x14ac:dyDescent="0.25">
      <c r="A16" s="138"/>
      <c r="B16" s="40"/>
      <c r="C16" s="135"/>
      <c r="D16" s="136"/>
      <c r="E16" s="137"/>
      <c r="F16" s="40"/>
      <c r="G16" s="41"/>
      <c r="H16"/>
      <c r="I16"/>
      <c r="J16"/>
      <c r="K16"/>
      <c r="L16"/>
      <c r="M16"/>
    </row>
    <row r="17" spans="1:13" x14ac:dyDescent="0.25">
      <c r="A17" s="138"/>
      <c r="B17" s="40"/>
      <c r="C17" s="40"/>
      <c r="D17" s="40"/>
      <c r="E17" s="40"/>
      <c r="F17" s="40"/>
      <c r="G17" s="41"/>
      <c r="H17"/>
      <c r="I17"/>
      <c r="J17"/>
      <c r="K17"/>
      <c r="L17"/>
      <c r="M17"/>
    </row>
    <row r="18" spans="1:13" x14ac:dyDescent="0.25">
      <c r="A18" s="138"/>
      <c r="B18" s="139"/>
      <c r="C18" s="40"/>
      <c r="D18" s="40"/>
      <c r="E18" s="40"/>
      <c r="F18" s="40"/>
      <c r="G18" s="41"/>
      <c r="H18"/>
      <c r="I18"/>
      <c r="J18"/>
      <c r="K18"/>
      <c r="L18"/>
      <c r="M18"/>
    </row>
    <row r="19" spans="1:13" x14ac:dyDescent="0.25">
      <c r="A19" s="138"/>
      <c r="B19" s="139"/>
      <c r="C19" s="40"/>
      <c r="D19" s="40"/>
      <c r="E19" s="40"/>
      <c r="F19" s="40"/>
      <c r="G19" s="41"/>
      <c r="H19"/>
      <c r="I19"/>
      <c r="J19"/>
      <c r="K19"/>
      <c r="L19"/>
      <c r="M19"/>
    </row>
    <row r="20" spans="1:13" x14ac:dyDescent="0.25">
      <c r="A20" s="138"/>
      <c r="B20" s="139"/>
      <c r="C20" s="40"/>
      <c r="D20" s="40"/>
      <c r="E20" s="40"/>
      <c r="F20" s="40"/>
      <c r="G20" s="41"/>
      <c r="H20"/>
      <c r="I20"/>
      <c r="J20"/>
      <c r="K20"/>
      <c r="L20"/>
      <c r="M20"/>
    </row>
    <row r="21" spans="1:13" x14ac:dyDescent="0.25">
      <c r="A21" s="138"/>
      <c r="B21" s="139"/>
      <c r="C21" s="40"/>
      <c r="D21" s="40"/>
      <c r="E21" s="40"/>
      <c r="F21" s="40"/>
      <c r="G21" s="41"/>
      <c r="H21"/>
      <c r="I21"/>
      <c r="J21"/>
      <c r="K21"/>
    </row>
    <row r="22" spans="1:13" x14ac:dyDescent="0.25">
      <c r="A22" s="138"/>
      <c r="B22" s="139"/>
      <c r="C22" s="40"/>
      <c r="D22" s="40"/>
      <c r="E22" s="40"/>
      <c r="F22" s="40"/>
      <c r="G22" s="41"/>
      <c r="H22"/>
      <c r="I22"/>
      <c r="J22"/>
      <c r="K22"/>
    </row>
    <row r="23" spans="1:13" x14ac:dyDescent="0.25">
      <c r="A23" s="138"/>
      <c r="B23" s="139"/>
      <c r="C23" s="40"/>
      <c r="D23" s="40"/>
      <c r="E23" s="40"/>
      <c r="F23" s="40"/>
      <c r="G23" s="41"/>
      <c r="H23"/>
      <c r="I23"/>
      <c r="J23"/>
      <c r="K23"/>
    </row>
    <row r="24" spans="1:13" x14ac:dyDescent="0.25">
      <c r="A24" s="138"/>
      <c r="B24" s="139"/>
      <c r="C24" s="40"/>
      <c r="D24" s="40"/>
      <c r="E24" s="40"/>
      <c r="F24" s="40"/>
      <c r="G24" s="41"/>
      <c r="H24"/>
      <c r="I24"/>
      <c r="J24"/>
      <c r="K24"/>
    </row>
    <row r="25" spans="1:13" x14ac:dyDescent="0.25">
      <c r="A25" s="138"/>
      <c r="B25" s="139"/>
      <c r="C25" s="40"/>
      <c r="D25" s="40"/>
      <c r="E25" s="40"/>
      <c r="F25" s="40"/>
      <c r="G25" s="41"/>
      <c r="H25"/>
      <c r="I25"/>
      <c r="J25"/>
      <c r="K25"/>
    </row>
    <row r="26" spans="1:13" x14ac:dyDescent="0.25">
      <c r="A26" s="138"/>
      <c r="B26" s="40"/>
      <c r="C26" s="40"/>
      <c r="D26" s="40"/>
      <c r="E26" s="40"/>
      <c r="F26" s="40"/>
      <c r="G26" s="41"/>
      <c r="H26"/>
      <c r="I26"/>
      <c r="J26"/>
      <c r="K26"/>
    </row>
    <row r="27" spans="1:13" x14ac:dyDescent="0.25">
      <c r="A27" s="138"/>
      <c r="B27" s="40"/>
      <c r="C27" s="40"/>
      <c r="D27" s="40"/>
      <c r="E27" s="40"/>
      <c r="F27" s="40"/>
      <c r="G27" s="41"/>
      <c r="H27"/>
      <c r="I27"/>
      <c r="J27"/>
      <c r="K27"/>
    </row>
    <row r="28" spans="1:13" x14ac:dyDescent="0.25">
      <c r="A28" s="55" t="s">
        <v>3</v>
      </c>
      <c r="B28" s="40" t="s">
        <v>291</v>
      </c>
      <c r="C28" s="40"/>
      <c r="D28" s="40"/>
      <c r="E28" s="40"/>
      <c r="F28" s="40"/>
      <c r="G28" s="41"/>
      <c r="H28"/>
      <c r="I28"/>
      <c r="J28"/>
      <c r="K28"/>
    </row>
    <row r="29" spans="1:13" ht="15.75" thickBot="1" x14ac:dyDescent="0.3">
      <c r="A29" s="43">
        <f>INDEX('Point Grid'!$C$8:$I$29,MATCH($A$1,'Point Grid'!$A$8:$A$29,0),MATCH(A28,'Point Grid'!$C$7:$I$7,0))</f>
        <v>0.5</v>
      </c>
      <c r="B29" s="40" t="s">
        <v>292</v>
      </c>
      <c r="C29" s="40"/>
      <c r="D29" s="40"/>
      <c r="E29" s="40"/>
      <c r="F29" s="40"/>
      <c r="G29" s="41"/>
      <c r="H29"/>
      <c r="I29"/>
      <c r="J29"/>
      <c r="K29"/>
    </row>
    <row r="30" spans="1:13" ht="15.75" thickBot="1" x14ac:dyDescent="0.3">
      <c r="A30" s="4"/>
      <c r="B30" s="40"/>
      <c r="C30" s="40"/>
      <c r="D30" s="40"/>
      <c r="E30" s="40"/>
      <c r="F30" s="40"/>
      <c r="G30" s="41"/>
      <c r="H30"/>
      <c r="I30"/>
      <c r="J30"/>
      <c r="K30"/>
    </row>
    <row r="31" spans="1:13" x14ac:dyDescent="0.25">
      <c r="A31" s="39"/>
      <c r="B31" s="40"/>
      <c r="C31" s="40"/>
      <c r="D31" s="40"/>
      <c r="E31" s="40"/>
      <c r="F31" s="40"/>
      <c r="G31" s="41"/>
      <c r="H31"/>
      <c r="I31"/>
      <c r="J31"/>
      <c r="K31"/>
    </row>
    <row r="32" spans="1:13" x14ac:dyDescent="0.25">
      <c r="A32" s="55" t="s">
        <v>4</v>
      </c>
      <c r="B32" s="40" t="s">
        <v>293</v>
      </c>
      <c r="C32" s="40"/>
      <c r="D32" s="40"/>
      <c r="E32" s="40"/>
      <c r="F32" s="40"/>
      <c r="G32" s="41"/>
      <c r="H32"/>
      <c r="I32"/>
      <c r="J32"/>
      <c r="K32"/>
    </row>
    <row r="33" spans="1:11" ht="15.75" thickBot="1" x14ac:dyDescent="0.3">
      <c r="A33" s="43">
        <f>INDEX('Point Grid'!$C$8:$I$29,MATCH($A$1,'Point Grid'!$A$8:$A$29,0),MATCH(A32,'Point Grid'!$C$7:$I$7,0))</f>
        <v>0.5</v>
      </c>
      <c r="B33" s="40"/>
      <c r="C33" s="40"/>
      <c r="D33" s="40"/>
      <c r="E33" s="40"/>
      <c r="F33" s="40"/>
      <c r="G33" s="41"/>
      <c r="H33"/>
      <c r="I33"/>
      <c r="J33"/>
      <c r="K33"/>
    </row>
    <row r="34" spans="1:11" ht="15.75" thickBot="1" x14ac:dyDescent="0.3">
      <c r="A34" s="4"/>
      <c r="B34" s="140" t="s">
        <v>294</v>
      </c>
      <c r="C34" s="40"/>
      <c r="D34" s="40"/>
      <c r="E34" s="40"/>
      <c r="F34" s="40"/>
      <c r="G34" s="41"/>
      <c r="H34"/>
      <c r="I34"/>
      <c r="J34"/>
      <c r="K34"/>
    </row>
    <row r="35" spans="1:11" x14ac:dyDescent="0.25">
      <c r="A35" s="39"/>
      <c r="B35" s="140" t="s">
        <v>295</v>
      </c>
      <c r="C35" s="40"/>
      <c r="D35" s="40"/>
      <c r="E35" s="40"/>
      <c r="F35" s="40"/>
      <c r="G35" s="41"/>
      <c r="H35"/>
      <c r="I35"/>
      <c r="J35"/>
      <c r="K35"/>
    </row>
    <row r="36" spans="1:11" x14ac:dyDescent="0.25">
      <c r="A36" s="39"/>
      <c r="B36" s="140" t="s">
        <v>296</v>
      </c>
      <c r="C36" s="40"/>
      <c r="D36" s="40"/>
      <c r="E36" s="40"/>
      <c r="F36" s="40"/>
      <c r="G36" s="41"/>
      <c r="H36"/>
      <c r="I36"/>
      <c r="J36"/>
      <c r="K36"/>
    </row>
    <row r="37" spans="1:11" x14ac:dyDescent="0.25">
      <c r="A37" s="39"/>
      <c r="B37" s="140" t="s">
        <v>297</v>
      </c>
      <c r="C37" s="40"/>
      <c r="D37" s="40"/>
      <c r="E37" s="40"/>
      <c r="F37" s="40"/>
      <c r="G37" s="41"/>
      <c r="H37"/>
      <c r="I37"/>
      <c r="J37"/>
      <c r="K37"/>
    </row>
    <row r="38" spans="1:11" x14ac:dyDescent="0.25">
      <c r="A38" s="138"/>
      <c r="B38" s="186" t="s">
        <v>298</v>
      </c>
      <c r="C38" s="40"/>
      <c r="D38" s="40"/>
      <c r="E38" s="40"/>
      <c r="F38" s="40"/>
      <c r="G38" s="41"/>
      <c r="H38"/>
    </row>
    <row r="39" spans="1:11" x14ac:dyDescent="0.25">
      <c r="A39" s="138"/>
      <c r="B39" s="140" t="s">
        <v>299</v>
      </c>
      <c r="C39" s="40"/>
      <c r="D39" s="40"/>
      <c r="E39" s="40"/>
      <c r="F39" s="40"/>
      <c r="G39" s="41"/>
      <c r="H39"/>
    </row>
    <row r="40" spans="1:11" x14ac:dyDescent="0.25">
      <c r="A40" s="138"/>
      <c r="B40" s="187" t="s">
        <v>300</v>
      </c>
      <c r="C40" s="40"/>
      <c r="D40" s="40"/>
      <c r="E40" s="40"/>
      <c r="F40" s="40"/>
      <c r="G40" s="41"/>
      <c r="H40"/>
    </row>
    <row r="41" spans="1:11" ht="15.75" thickBot="1" x14ac:dyDescent="0.3">
      <c r="A41" s="141"/>
      <c r="B41" s="57"/>
      <c r="C41" s="57"/>
      <c r="D41" s="57"/>
      <c r="E41" s="57"/>
      <c r="F41" s="57"/>
      <c r="G41" s="58"/>
      <c r="H41"/>
    </row>
    <row r="42" spans="1:11" x14ac:dyDescent="0.25">
      <c r="B42"/>
      <c r="C42"/>
      <c r="D42"/>
      <c r="E42"/>
      <c r="F42"/>
      <c r="G42"/>
      <c r="H42"/>
    </row>
    <row r="43" spans="1:11" x14ac:dyDescent="0.25">
      <c r="B43"/>
      <c r="C43"/>
      <c r="D43"/>
      <c r="E43"/>
      <c r="F43"/>
      <c r="G43"/>
      <c r="H43"/>
    </row>
    <row r="44" spans="1:11" x14ac:dyDescent="0.25">
      <c r="B44"/>
      <c r="C44"/>
      <c r="D44"/>
      <c r="E44"/>
      <c r="F44"/>
      <c r="G44"/>
      <c r="H44"/>
    </row>
    <row r="45" spans="1:11" x14ac:dyDescent="0.25">
      <c r="B45"/>
      <c r="C45"/>
      <c r="D45"/>
      <c r="E45"/>
      <c r="F45"/>
      <c r="G45"/>
      <c r="H45"/>
    </row>
    <row r="46" spans="1:11" x14ac:dyDescent="0.25">
      <c r="B46"/>
      <c r="C46"/>
      <c r="D46"/>
      <c r="E46"/>
      <c r="F46"/>
      <c r="G46"/>
      <c r="H46"/>
    </row>
    <row r="47" spans="1:11" x14ac:dyDescent="0.25">
      <c r="B47"/>
      <c r="C47"/>
      <c r="D47"/>
      <c r="E47"/>
      <c r="F47"/>
      <c r="G47"/>
      <c r="H47"/>
    </row>
    <row r="48" spans="1:11" x14ac:dyDescent="0.25">
      <c r="B48"/>
      <c r="C48"/>
      <c r="D48"/>
      <c r="E48"/>
      <c r="F48"/>
      <c r="G48"/>
      <c r="H48"/>
    </row>
    <row r="49" spans="2:8" x14ac:dyDescent="0.25">
      <c r="B49"/>
      <c r="C49"/>
      <c r="D49"/>
      <c r="E49"/>
      <c r="F49"/>
      <c r="G49"/>
      <c r="H49"/>
    </row>
  </sheetData>
  <sheetProtection formatCells="0" formatColumns="0" formatRows="0"/>
  <mergeCells count="1">
    <mergeCell ref="F1:G1"/>
  </mergeCells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count="2">
    <dataValidation type="decimal" allowBlank="1" showInputMessage="1" showErrorMessage="1" sqref="A9 A30 A34" xr:uid="{8C902DC0-5801-4112-90AC-8F8A85CB708B}">
      <formula1>0</formula1>
      <formula2>A8</formula2>
    </dataValidation>
    <dataValidation type="list" allowBlank="1" showInputMessage="1" showErrorMessage="1" sqref="B1" xr:uid="{6B48E1A5-5024-4D61-B0D6-3B84CCFFAE72}">
      <formula1>"Finished, Flag for Review, Incomplete"</formula1>
    </dataValidation>
  </dataValidations>
  <hyperlinks>
    <hyperlink ref="F1" location="Navigator!A1" display="Navigator" xr:uid="{BA47CBE9-6CCF-4330-AA82-818BB02A7AF3}"/>
  </hyperlink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F0F04-D3C2-4890-A85F-A4251811CA2E}">
  <dimension ref="A1:J26"/>
  <sheetViews>
    <sheetView workbookViewId="0"/>
  </sheetViews>
  <sheetFormatPr defaultRowHeight="15" x14ac:dyDescent="0.25"/>
  <cols>
    <col min="2" max="2" width="11.7109375" customWidth="1"/>
    <col min="6" max="6" width="11.7109375" bestFit="1" customWidth="1"/>
    <col min="7" max="7" width="10" bestFit="1" customWidth="1"/>
    <col min="9" max="9" width="3.7109375" customWidth="1"/>
  </cols>
  <sheetData>
    <row r="1" spans="1:10" ht="15.75" x14ac:dyDescent="0.25">
      <c r="A1" s="37">
        <v>23</v>
      </c>
      <c r="B1" s="35" t="s">
        <v>438</v>
      </c>
      <c r="C1" s="147"/>
      <c r="D1" s="38"/>
      <c r="E1" s="38"/>
      <c r="F1" s="38"/>
      <c r="G1" s="218" t="s">
        <v>284</v>
      </c>
      <c r="H1" s="219"/>
      <c r="J1" s="128" t="s">
        <v>38</v>
      </c>
    </row>
    <row r="2" spans="1:10" x14ac:dyDescent="0.25">
      <c r="A2" s="39"/>
      <c r="B2" s="40"/>
      <c r="C2" s="40"/>
      <c r="D2" s="40"/>
      <c r="E2" s="40"/>
      <c r="F2" s="40"/>
      <c r="G2" s="40"/>
      <c r="H2" s="41"/>
    </row>
    <row r="3" spans="1:10" x14ac:dyDescent="0.25">
      <c r="A3" s="42" t="s">
        <v>14</v>
      </c>
      <c r="B3" s="40" t="s">
        <v>440</v>
      </c>
      <c r="C3" s="40"/>
      <c r="D3" s="40"/>
      <c r="E3" s="40"/>
      <c r="F3" s="40"/>
      <c r="G3" s="40"/>
      <c r="H3" s="41"/>
    </row>
    <row r="4" spans="1:10" x14ac:dyDescent="0.25">
      <c r="A4" s="43">
        <f>INDEX('Point Grid'!B:B,MATCH('23'!A1,'Point Grid'!A:A,0))</f>
        <v>2</v>
      </c>
      <c r="B4" s="40" t="s">
        <v>441</v>
      </c>
      <c r="C4" s="40"/>
      <c r="D4" s="40"/>
      <c r="E4" s="40"/>
      <c r="F4" s="40"/>
      <c r="G4" s="40"/>
      <c r="H4" s="41"/>
    </row>
    <row r="5" spans="1:10" x14ac:dyDescent="0.25">
      <c r="A5" s="39"/>
      <c r="B5" s="40" t="s">
        <v>442</v>
      </c>
      <c r="C5" s="40"/>
      <c r="D5" s="40"/>
      <c r="E5" s="40"/>
      <c r="F5" s="40"/>
      <c r="G5" s="40"/>
      <c r="H5" s="41"/>
    </row>
    <row r="6" spans="1:10" x14ac:dyDescent="0.25">
      <c r="A6" s="39"/>
      <c r="B6" s="40" t="s">
        <v>443</v>
      </c>
      <c r="C6" s="40"/>
      <c r="D6" s="40"/>
      <c r="E6" s="40"/>
      <c r="F6" s="40"/>
      <c r="G6" s="40"/>
      <c r="H6" s="41"/>
    </row>
    <row r="7" spans="1:10" x14ac:dyDescent="0.25">
      <c r="A7" s="39"/>
      <c r="B7" s="40"/>
      <c r="C7" s="40"/>
      <c r="D7" s="40"/>
      <c r="E7" s="40"/>
      <c r="F7" s="40"/>
      <c r="G7" s="40"/>
      <c r="H7" s="41"/>
    </row>
    <row r="8" spans="1:10" x14ac:dyDescent="0.25">
      <c r="A8" s="55" t="s">
        <v>2</v>
      </c>
      <c r="B8" s="40" t="s">
        <v>446</v>
      </c>
      <c r="C8" s="40"/>
      <c r="D8" s="40"/>
      <c r="E8" s="40"/>
      <c r="F8" s="40"/>
      <c r="G8" s="40"/>
      <c r="H8" s="41"/>
    </row>
    <row r="9" spans="1:10" ht="15.75" thickBot="1" x14ac:dyDescent="0.3">
      <c r="A9" s="43">
        <f>INDEX('Point Grid'!$C$8:$I$30,MATCH($A$1,'Point Grid'!$A$8:$A$30,0),MATCH(A8,'Point Grid'!$C$7:$I$7,0))</f>
        <v>0.5</v>
      </c>
      <c r="B9" s="40" t="s">
        <v>447</v>
      </c>
      <c r="C9" s="40"/>
      <c r="D9" s="40"/>
      <c r="E9" s="40"/>
      <c r="F9" s="40"/>
      <c r="G9" s="40"/>
      <c r="H9" s="41"/>
    </row>
    <row r="10" spans="1:10" ht="15.75" thickBot="1" x14ac:dyDescent="0.3">
      <c r="A10" s="4"/>
      <c r="B10" s="40"/>
      <c r="C10" s="40"/>
      <c r="D10" s="40"/>
      <c r="E10" s="40"/>
      <c r="F10" s="40"/>
      <c r="G10" s="40"/>
      <c r="H10" s="41"/>
    </row>
    <row r="11" spans="1:10" ht="18" x14ac:dyDescent="0.35">
      <c r="A11" s="39"/>
      <c r="B11" s="40"/>
      <c r="C11" s="40"/>
      <c r="D11" s="48" t="s">
        <v>448</v>
      </c>
      <c r="E11" s="48"/>
      <c r="F11" s="228" t="s">
        <v>449</v>
      </c>
      <c r="G11" s="48" t="s">
        <v>450</v>
      </c>
      <c r="H11" s="41"/>
    </row>
    <row r="12" spans="1:10" x14ac:dyDescent="0.25">
      <c r="A12" s="39"/>
      <c r="B12" s="229" t="s">
        <v>444</v>
      </c>
      <c r="C12" s="61"/>
      <c r="D12" s="52" t="s">
        <v>445</v>
      </c>
      <c r="E12" s="52"/>
      <c r="F12" s="52" t="s">
        <v>451</v>
      </c>
      <c r="G12" s="52" t="s">
        <v>452</v>
      </c>
      <c r="H12" s="41"/>
    </row>
    <row r="13" spans="1:10" x14ac:dyDescent="0.25">
      <c r="A13" s="39"/>
      <c r="B13" s="40" t="s">
        <v>71</v>
      </c>
      <c r="C13" s="40"/>
      <c r="D13" s="230">
        <v>1</v>
      </c>
      <c r="E13" s="230"/>
      <c r="F13" s="231">
        <v>0</v>
      </c>
      <c r="G13" s="49">
        <v>250000</v>
      </c>
      <c r="H13" s="41"/>
    </row>
    <row r="14" spans="1:10" x14ac:dyDescent="0.25">
      <c r="A14" s="39"/>
      <c r="B14" s="40" t="s">
        <v>453</v>
      </c>
      <c r="C14" s="40"/>
      <c r="D14" s="48">
        <v>0.69099999999999995</v>
      </c>
      <c r="E14" s="48"/>
      <c r="F14" s="48">
        <v>0.21870000000000001</v>
      </c>
      <c r="G14" s="49">
        <v>15000</v>
      </c>
      <c r="H14" s="41"/>
    </row>
    <row r="15" spans="1:10" x14ac:dyDescent="0.25">
      <c r="A15" s="39"/>
      <c r="B15" s="40" t="s">
        <v>454</v>
      </c>
      <c r="C15" s="40"/>
      <c r="D15" s="48">
        <v>1.1870000000000001</v>
      </c>
      <c r="E15" s="48"/>
      <c r="F15" s="231">
        <v>-6.3100000000000003E-2</v>
      </c>
      <c r="G15" s="49">
        <v>140000</v>
      </c>
      <c r="H15" s="41"/>
    </row>
    <row r="16" spans="1:10" x14ac:dyDescent="0.25">
      <c r="A16" s="39"/>
      <c r="B16" s="40" t="s">
        <v>455</v>
      </c>
      <c r="C16" s="40"/>
      <c r="D16" s="48">
        <v>1.2849999999999999</v>
      </c>
      <c r="E16" s="48"/>
      <c r="F16" s="231">
        <v>1.9199999999999998E-2</v>
      </c>
      <c r="G16" s="49">
        <v>53000</v>
      </c>
      <c r="H16" s="41"/>
    </row>
    <row r="17" spans="1:8" x14ac:dyDescent="0.25">
      <c r="A17" s="39"/>
      <c r="B17" s="40" t="s">
        <v>456</v>
      </c>
      <c r="C17" s="40"/>
      <c r="D17" s="48">
        <v>1.0649999999999999</v>
      </c>
      <c r="E17" s="40"/>
      <c r="F17" s="231">
        <v>0</v>
      </c>
      <c r="G17" s="49">
        <v>500</v>
      </c>
      <c r="H17" s="41"/>
    </row>
    <row r="18" spans="1:8" x14ac:dyDescent="0.25">
      <c r="A18" s="39"/>
      <c r="B18" s="40"/>
      <c r="C18" s="40"/>
      <c r="D18" s="40"/>
      <c r="E18" s="40"/>
      <c r="F18" s="40"/>
      <c r="G18" s="40"/>
      <c r="H18" s="41"/>
    </row>
    <row r="19" spans="1:8" x14ac:dyDescent="0.25">
      <c r="A19" s="55" t="s">
        <v>3</v>
      </c>
      <c r="B19" s="40" t="s">
        <v>457</v>
      </c>
      <c r="C19" s="40"/>
      <c r="D19" s="40"/>
      <c r="E19" s="40"/>
      <c r="F19" s="40"/>
      <c r="G19" s="40"/>
      <c r="H19" s="41"/>
    </row>
    <row r="20" spans="1:8" ht="15.75" thickBot="1" x14ac:dyDescent="0.3">
      <c r="A20" s="43">
        <f>INDEX('Point Grid'!$C$8:$I$30,MATCH($A$1,'Point Grid'!$A$8:$A$30,0),MATCH(A19,'Point Grid'!$C$7:$I$7,0))</f>
        <v>1</v>
      </c>
      <c r="B20" s="40" t="s">
        <v>458</v>
      </c>
      <c r="C20" s="40"/>
      <c r="D20" s="40"/>
      <c r="E20" s="40"/>
      <c r="F20" s="40"/>
      <c r="G20" s="40"/>
      <c r="H20" s="41"/>
    </row>
    <row r="21" spans="1:8" ht="15.75" thickBot="1" x14ac:dyDescent="0.3">
      <c r="A21" s="4"/>
      <c r="B21" s="40"/>
      <c r="C21" s="40"/>
      <c r="D21" s="40"/>
      <c r="E21" s="40"/>
      <c r="F21" s="40"/>
      <c r="G21" s="40"/>
      <c r="H21" s="41"/>
    </row>
    <row r="22" spans="1:8" x14ac:dyDescent="0.25">
      <c r="A22" s="39"/>
      <c r="B22" s="40"/>
      <c r="C22" s="40"/>
      <c r="D22" s="40"/>
      <c r="E22" s="40"/>
      <c r="F22" s="40"/>
      <c r="G22" s="40"/>
      <c r="H22" s="41"/>
    </row>
    <row r="23" spans="1:8" x14ac:dyDescent="0.25">
      <c r="A23" s="55" t="s">
        <v>4</v>
      </c>
      <c r="B23" s="40" t="s">
        <v>459</v>
      </c>
      <c r="C23" s="40"/>
      <c r="D23" s="40"/>
      <c r="E23" s="40"/>
      <c r="F23" s="40"/>
      <c r="G23" s="40"/>
      <c r="H23" s="41"/>
    </row>
    <row r="24" spans="1:8" ht="15.75" thickBot="1" x14ac:dyDescent="0.3">
      <c r="A24" s="43">
        <f>INDEX('Point Grid'!$C$8:$I$30,MATCH($A$1,'Point Grid'!$A$8:$A$30,0),MATCH(A23,'Point Grid'!$C$7:$I$7,0))</f>
        <v>0.5</v>
      </c>
      <c r="B24" s="40" t="s">
        <v>460</v>
      </c>
      <c r="C24" s="40"/>
      <c r="D24" s="40"/>
      <c r="E24" s="40"/>
      <c r="F24" s="40"/>
      <c r="G24" s="40"/>
      <c r="H24" s="41"/>
    </row>
    <row r="25" spans="1:8" ht="15.75" thickBot="1" x14ac:dyDescent="0.3">
      <c r="A25" s="4"/>
      <c r="B25" s="40"/>
      <c r="C25" s="40"/>
      <c r="D25" s="40"/>
      <c r="E25" s="40"/>
      <c r="F25" s="40"/>
      <c r="G25" s="40"/>
      <c r="H25" s="41"/>
    </row>
    <row r="26" spans="1:8" ht="15.75" thickBot="1" x14ac:dyDescent="0.3">
      <c r="A26" s="63"/>
      <c r="B26" s="57"/>
      <c r="C26" s="57"/>
      <c r="D26" s="57"/>
      <c r="E26" s="57"/>
      <c r="F26" s="57"/>
      <c r="G26" s="57"/>
      <c r="H26" s="58"/>
    </row>
  </sheetData>
  <mergeCells count="1">
    <mergeCell ref="G1:H1"/>
  </mergeCells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2">
    <dataValidation type="decimal" allowBlank="1" showInputMessage="1" showErrorMessage="1" sqref="A10 A21 A25" xr:uid="{55C9C45C-7ACC-4BCF-997C-B580598286AB}">
      <formula1>0</formula1>
      <formula2>A9</formula2>
    </dataValidation>
    <dataValidation type="list" allowBlank="1" showInputMessage="1" showErrorMessage="1" sqref="B1" xr:uid="{891A07C5-05A3-4028-9E91-3AA6D741FDA7}">
      <formula1>"Finished, Flag for Review, Incomplete"</formula1>
    </dataValidation>
  </dataValidations>
  <hyperlinks>
    <hyperlink ref="G1" location="Navigator!A1" display="Navigator" xr:uid="{CEF8A9A3-85D8-403C-AC51-3F1F1B05E7B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658CA-14A7-43F9-939E-2832B4953049}">
  <sheetPr codeName="Sheet23"/>
  <dimension ref="A6:H31"/>
  <sheetViews>
    <sheetView workbookViewId="0"/>
  </sheetViews>
  <sheetFormatPr defaultRowHeight="15" x14ac:dyDescent="0.25"/>
  <cols>
    <col min="2" max="7" width="10.7109375" customWidth="1"/>
    <col min="8" max="8" width="14.7109375" bestFit="1" customWidth="1"/>
  </cols>
  <sheetData>
    <row r="6" spans="1:8" ht="23.25" x14ac:dyDescent="0.35">
      <c r="A6" s="14" t="s">
        <v>39</v>
      </c>
      <c r="B6" s="11"/>
      <c r="C6" s="11"/>
      <c r="D6" s="11"/>
      <c r="E6" s="11"/>
      <c r="F6" s="11"/>
      <c r="G6" s="11"/>
      <c r="H6" s="11"/>
    </row>
    <row r="8" spans="1:8" ht="18.75" x14ac:dyDescent="0.3">
      <c r="A8" s="29" t="s">
        <v>40</v>
      </c>
      <c r="B8" s="30"/>
      <c r="C8" s="30"/>
      <c r="D8" s="30"/>
      <c r="E8" s="30"/>
      <c r="F8" s="30"/>
      <c r="G8" s="30"/>
      <c r="H8" s="31" t="s">
        <v>11</v>
      </c>
    </row>
    <row r="9" spans="1:8" x14ac:dyDescent="0.25">
      <c r="A9" s="217" t="s">
        <v>272</v>
      </c>
      <c r="B9" s="217"/>
      <c r="C9" s="217"/>
      <c r="D9" s="217"/>
      <c r="E9" s="217"/>
      <c r="F9" s="217"/>
      <c r="G9" s="217"/>
      <c r="H9" s="21" t="str">
        <f ca="1">'Point Grid'!J8</f>
        <v>Incomplete</v>
      </c>
    </row>
    <row r="10" spans="1:8" x14ac:dyDescent="0.25">
      <c r="A10" s="217" t="s">
        <v>319</v>
      </c>
      <c r="B10" s="217"/>
      <c r="C10" s="217"/>
      <c r="D10" s="217"/>
      <c r="E10" s="217"/>
      <c r="F10" s="217"/>
      <c r="G10" s="217"/>
      <c r="H10" s="21" t="str">
        <f ca="1">'Point Grid'!J9</f>
        <v>Incomplete</v>
      </c>
    </row>
    <row r="11" spans="1:8" x14ac:dyDescent="0.25">
      <c r="A11" s="217" t="s">
        <v>320</v>
      </c>
      <c r="B11" s="217"/>
      <c r="C11" s="217"/>
      <c r="D11" s="217"/>
      <c r="E11" s="217"/>
      <c r="F11" s="217"/>
      <c r="G11" s="217"/>
      <c r="H11" s="21" t="str">
        <f ca="1">'Point Grid'!J10</f>
        <v>Incomplete</v>
      </c>
    </row>
    <row r="12" spans="1:8" x14ac:dyDescent="0.25">
      <c r="A12" s="217" t="s">
        <v>273</v>
      </c>
      <c r="B12" s="217"/>
      <c r="C12" s="217"/>
      <c r="D12" s="217"/>
      <c r="E12" s="217"/>
      <c r="F12" s="217"/>
      <c r="G12" s="217"/>
      <c r="H12" s="21" t="str">
        <f ca="1">'Point Grid'!J11</f>
        <v>Incomplete</v>
      </c>
    </row>
    <row r="13" spans="1:8" x14ac:dyDescent="0.25">
      <c r="A13" s="217" t="s">
        <v>274</v>
      </c>
      <c r="B13" s="217"/>
      <c r="C13" s="217"/>
      <c r="D13" s="217"/>
      <c r="E13" s="217"/>
      <c r="F13" s="217"/>
      <c r="G13" s="217"/>
      <c r="H13" s="21" t="str">
        <f ca="1">'Point Grid'!J12</f>
        <v>Incomplete</v>
      </c>
    </row>
    <row r="14" spans="1:8" x14ac:dyDescent="0.25">
      <c r="A14" s="217" t="s">
        <v>435</v>
      </c>
      <c r="B14" s="217"/>
      <c r="C14" s="217"/>
      <c r="D14" s="217"/>
      <c r="E14" s="217"/>
      <c r="F14" s="217"/>
      <c r="G14" s="217"/>
      <c r="H14" s="21" t="str">
        <f ca="1">'Point Grid'!J13</f>
        <v>Incomplete</v>
      </c>
    </row>
    <row r="15" spans="1:8" x14ac:dyDescent="0.25">
      <c r="A15" s="217" t="s">
        <v>275</v>
      </c>
      <c r="B15" s="217"/>
      <c r="C15" s="217"/>
      <c r="D15" s="217"/>
      <c r="E15" s="217"/>
      <c r="F15" s="217"/>
      <c r="G15" s="217"/>
      <c r="H15" s="21" t="str">
        <f ca="1">'Point Grid'!J14</f>
        <v>Incomplete</v>
      </c>
    </row>
    <row r="16" spans="1:8" x14ac:dyDescent="0.25">
      <c r="A16" s="217" t="s">
        <v>276</v>
      </c>
      <c r="B16" s="217"/>
      <c r="C16" s="217"/>
      <c r="D16" s="217"/>
      <c r="E16" s="217"/>
      <c r="F16" s="217"/>
      <c r="G16" s="217"/>
      <c r="H16" s="21" t="str">
        <f ca="1">'Point Grid'!J15</f>
        <v>Incomplete</v>
      </c>
    </row>
    <row r="17" spans="1:8" x14ac:dyDescent="0.25">
      <c r="A17" s="217" t="s">
        <v>277</v>
      </c>
      <c r="B17" s="217"/>
      <c r="C17" s="217"/>
      <c r="D17" s="217"/>
      <c r="E17" s="217"/>
      <c r="F17" s="217"/>
      <c r="G17" s="217"/>
      <c r="H17" s="21" t="str">
        <f ca="1">'Point Grid'!J16</f>
        <v>Incomplete</v>
      </c>
    </row>
    <row r="18" spans="1:8" x14ac:dyDescent="0.25">
      <c r="A18" s="217" t="s">
        <v>278</v>
      </c>
      <c r="B18" s="217"/>
      <c r="C18" s="217"/>
      <c r="D18" s="217"/>
      <c r="E18" s="217"/>
      <c r="F18" s="217"/>
      <c r="G18" s="217"/>
      <c r="H18" s="21" t="str">
        <f ca="1">'Point Grid'!J17</f>
        <v>Incomplete</v>
      </c>
    </row>
    <row r="19" spans="1:8" x14ac:dyDescent="0.25">
      <c r="A19" s="217" t="s">
        <v>279</v>
      </c>
      <c r="B19" s="217"/>
      <c r="C19" s="217"/>
      <c r="D19" s="217"/>
      <c r="E19" s="217"/>
      <c r="F19" s="217"/>
      <c r="G19" s="217"/>
      <c r="H19" s="21" t="str">
        <f ca="1">'Point Grid'!J18</f>
        <v>Incomplete</v>
      </c>
    </row>
    <row r="20" spans="1:8" x14ac:dyDescent="0.25">
      <c r="A20" s="217" t="s">
        <v>280</v>
      </c>
      <c r="B20" s="217"/>
      <c r="C20" s="217"/>
      <c r="D20" s="217"/>
      <c r="E20" s="217"/>
      <c r="F20" s="217"/>
      <c r="G20" s="217"/>
      <c r="H20" s="21" t="str">
        <f ca="1">'Point Grid'!J19</f>
        <v>Incomplete</v>
      </c>
    </row>
    <row r="21" spans="1:8" x14ac:dyDescent="0.25">
      <c r="A21" s="217" t="s">
        <v>270</v>
      </c>
      <c r="B21" s="217"/>
      <c r="C21" s="217"/>
      <c r="D21" s="217"/>
      <c r="E21" s="217"/>
      <c r="F21" s="217"/>
      <c r="G21" s="217"/>
      <c r="H21" s="21" t="str">
        <f ca="1">'Point Grid'!J20</f>
        <v>Incomplete</v>
      </c>
    </row>
    <row r="22" spans="1:8" x14ac:dyDescent="0.25">
      <c r="A22" s="217" t="s">
        <v>271</v>
      </c>
      <c r="B22" s="217"/>
      <c r="C22" s="217"/>
      <c r="D22" s="217"/>
      <c r="E22" s="217"/>
      <c r="F22" s="217"/>
      <c r="G22" s="217"/>
      <c r="H22" s="21" t="str">
        <f ca="1">'Point Grid'!J21</f>
        <v>Incomplete</v>
      </c>
    </row>
    <row r="23" spans="1:8" x14ac:dyDescent="0.25">
      <c r="A23" s="217" t="s">
        <v>412</v>
      </c>
      <c r="B23" s="217"/>
      <c r="C23" s="217"/>
      <c r="D23" s="217"/>
      <c r="E23" s="217"/>
      <c r="F23" s="217"/>
      <c r="G23" s="217"/>
      <c r="H23" s="21" t="str">
        <f ca="1">'Point Grid'!J22</f>
        <v>Incomplete</v>
      </c>
    </row>
    <row r="24" spans="1:8" x14ac:dyDescent="0.25">
      <c r="A24" s="217" t="s">
        <v>281</v>
      </c>
      <c r="B24" s="217"/>
      <c r="C24" s="217"/>
      <c r="D24" s="217"/>
      <c r="E24" s="217"/>
      <c r="F24" s="217"/>
      <c r="G24" s="217"/>
      <c r="H24" s="21" t="str">
        <f ca="1">'Point Grid'!J23</f>
        <v>Incomplete</v>
      </c>
    </row>
    <row r="25" spans="1:8" x14ac:dyDescent="0.25">
      <c r="A25" s="217" t="s">
        <v>413</v>
      </c>
      <c r="B25" s="217"/>
      <c r="C25" s="217"/>
      <c r="D25" s="217"/>
      <c r="E25" s="217"/>
      <c r="F25" s="217"/>
      <c r="G25" s="217"/>
      <c r="H25" s="21" t="str">
        <f ca="1">'Point Grid'!J24</f>
        <v>Incomplete</v>
      </c>
    </row>
    <row r="26" spans="1:8" x14ac:dyDescent="0.25">
      <c r="A26" s="217" t="s">
        <v>414</v>
      </c>
      <c r="B26" s="217"/>
      <c r="C26" s="217"/>
      <c r="D26" s="217"/>
      <c r="E26" s="217"/>
      <c r="F26" s="217"/>
      <c r="G26" s="217"/>
      <c r="H26" s="21" t="str">
        <f ca="1">'Point Grid'!J25</f>
        <v>Incomplete</v>
      </c>
    </row>
    <row r="27" spans="1:8" x14ac:dyDescent="0.25">
      <c r="A27" s="217" t="s">
        <v>417</v>
      </c>
      <c r="B27" s="217"/>
      <c r="C27" s="217"/>
      <c r="D27" s="217"/>
      <c r="E27" s="217"/>
      <c r="F27" s="217"/>
      <c r="G27" s="217"/>
      <c r="H27" s="21" t="str">
        <f ca="1">'Point Grid'!J26</f>
        <v>Incomplete</v>
      </c>
    </row>
    <row r="28" spans="1:8" x14ac:dyDescent="0.25">
      <c r="A28" s="217" t="s">
        <v>418</v>
      </c>
      <c r="B28" s="217"/>
      <c r="C28" s="217"/>
      <c r="D28" s="217"/>
      <c r="E28" s="217"/>
      <c r="F28" s="217"/>
      <c r="G28" s="217"/>
      <c r="H28" s="21" t="str">
        <f ca="1">'Point Grid'!J27</f>
        <v>Incomplete</v>
      </c>
    </row>
    <row r="29" spans="1:8" x14ac:dyDescent="0.25">
      <c r="A29" s="217" t="s">
        <v>436</v>
      </c>
      <c r="B29" s="217"/>
      <c r="C29" s="217"/>
      <c r="D29" s="217"/>
      <c r="E29" s="217"/>
      <c r="F29" s="217"/>
      <c r="G29" s="217"/>
      <c r="H29" s="21" t="str">
        <f ca="1">'Point Grid'!J28</f>
        <v>Incomplete</v>
      </c>
    </row>
    <row r="30" spans="1:8" x14ac:dyDescent="0.25">
      <c r="A30" s="217" t="s">
        <v>437</v>
      </c>
      <c r="B30" s="217"/>
      <c r="C30" s="217"/>
      <c r="D30" s="217"/>
      <c r="E30" s="217"/>
      <c r="F30" s="217"/>
      <c r="G30" s="217"/>
      <c r="H30" s="21" t="str">
        <f ca="1">'Point Grid'!J29</f>
        <v>Incomplete</v>
      </c>
    </row>
    <row r="31" spans="1:8" x14ac:dyDescent="0.25">
      <c r="A31" s="217" t="s">
        <v>461</v>
      </c>
      <c r="B31" s="217"/>
      <c r="C31" s="217"/>
      <c r="D31" s="217"/>
      <c r="E31" s="217"/>
      <c r="F31" s="217"/>
      <c r="G31" s="217"/>
      <c r="H31" s="21" t="str">
        <f ca="1">'Point Grid'!J30</f>
        <v>Incomplete</v>
      </c>
    </row>
  </sheetData>
  <sheetProtection formatCells="0" formatColumns="0" formatRows="0"/>
  <mergeCells count="23">
    <mergeCell ref="A31:G31"/>
    <mergeCell ref="A30:G30"/>
    <mergeCell ref="A28:G28"/>
    <mergeCell ref="A29:G29"/>
    <mergeCell ref="A27:G27"/>
    <mergeCell ref="A21:G21"/>
    <mergeCell ref="A22:G22"/>
    <mergeCell ref="A23:G23"/>
    <mergeCell ref="A24:G24"/>
    <mergeCell ref="A25:G25"/>
    <mergeCell ref="A26:G26"/>
    <mergeCell ref="A20:G20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</mergeCells>
  <conditionalFormatting sqref="H9:H31">
    <cfRule type="cellIs" dxfId="74" priority="4" operator="equal">
      <formula>"Finished"</formula>
    </cfRule>
    <cfRule type="cellIs" dxfId="73" priority="5" operator="equal">
      <formula>"Flag for Review"</formula>
    </cfRule>
    <cfRule type="cellIs" dxfId="72" priority="6" operator="equal">
      <formula>"Incomplete"</formula>
    </cfRule>
  </conditionalFormatting>
  <hyperlinks>
    <hyperlink ref="A9:G9" location="'1'!A1" display="Q1 -- Couret &amp; Venter -- Multi-Dimensional Credibility -- 2.25 points" xr:uid="{C5414146-BE99-4D46-BC9B-6A29F26D4AA1}"/>
    <hyperlink ref="A10:G10" location="'2'!A1" display="Q2 -- Goldburd (GLM) -- Model Validation -- 2.75 points" xr:uid="{1BEBB419-B162-4427-9CBF-4CD8A4A3A0DF}"/>
    <hyperlink ref="A11:G11" location="'3'!A1" display="Q3 -- Bailey &amp; Simon -- Experience Modification -- 1.75 points" xr:uid="{3C4C9C48-9C91-411A-B3B4-9FA11875328A}"/>
    <hyperlink ref="A12:G12" location="'4'!A1" display="Q4 -- Robertson -- Weighted k-means -- 3.00 points" xr:uid="{2020018E-CDEB-482E-9F9B-38DCA80C9BB3}"/>
    <hyperlink ref="A13:G13" location="'5'!A1" display="Q5 -- Goldburd (GLM) -- Logistic Models -- 2.75 points" xr:uid="{CD2F0A17-C1B7-4D0E-8FFC-D0C1975DE1E6}"/>
    <hyperlink ref="A14:G14" location="'6'!A1" display="Q6 -- Goldburd (GLM) -- Interaction Terms --2.00 points" xr:uid="{F57D45B9-7F63-4DF1-8169-BF16DF94E483}"/>
    <hyperlink ref="A15:G15" location="'7'!A1" display="Q7 -- Bahnemann -- Expected Ground Up Loss  (IQ) -- 7.50 points" xr:uid="{0AFB9A01-6BA4-4AF8-9927-C64159D48A66}"/>
    <hyperlink ref="A16:G16" location="'8'!A1" display="Q8 -- Bahnemann -- Excess Layer Premium -- 1.50 points" xr:uid="{8EB4A34E-02EF-46A8-8865-4A14D6A5912E}"/>
    <hyperlink ref="A17:G17" location="'9'!A1" display="Q9 -- Mahler -- When to Use Experience Rating -- 1.00 point" xr:uid="{BBB2636E-F690-43B9-B4AD-508FD3E96749}"/>
    <hyperlink ref="A18:G18" location="'10'!A1" display="Q10 -- Fisher -- Quintiles &amp; Efficiency Tests -- 1.50 points" xr:uid="{F6EBE597-1E6A-492D-9EDC-9C1F677BBFE1}"/>
    <hyperlink ref="A19:G19" location="'11'!A1" display="Q11 -- Fisher -- Experience Modification &amp; Efficiency Test -- 3.75 points" xr:uid="{14FB2A35-43D6-4B34-87D9-C536B82851EC}"/>
    <hyperlink ref="A20:G20" location="'12'!A1" display="Q12 -- Fisher -- Table M -- 2.00 points" xr:uid="{D4FF6410-F08A-4984-876F-114AE4D49358}"/>
    <hyperlink ref="A21:G21" location="'13'!A1" display="Q13 -- Bahnemann -- Aggregate Loss in Layer -- 2.00 points" xr:uid="{A07FFD84-C017-460A-A247-F5324A6A22D9}"/>
    <hyperlink ref="A22:G22" location="'14'!A1" display="Q14 -- Fisher -- Retrospective Rating -- 2.00 points" xr:uid="{050A52BD-CB5B-4F22-9073-795B9A598AEF}"/>
    <hyperlink ref="A23:G23" location="'15'!A1" display="Q15 -- Bahnemann -- Excess Severity -- 3.50 points" xr:uid="{D2F83696-8705-4766-B5F0-F0F39605C0C9}"/>
    <hyperlink ref="A24:G24" location="'16'!A1" display="Q16 -- Fisher -- Limited Table M -- 3.00 points" xr:uid="{0516550F-C58A-4802-9BCF-6CF0515DAB70}"/>
    <hyperlink ref="A25:G25" location="'17'!A1" display="Q17 -- Clark -- Technical Ratio -- 3.00 points" xr:uid="{03540340-5134-4D60-A56A-6DEEDF3C26CD}"/>
    <hyperlink ref="A26:G26" location="'18'!A1" display="Q18 -- Clark -- Property Per Risk Treaty (IQ) -- 5.50 points" xr:uid="{FE1BE592-C632-497D-86EF-F1206F8E0219}"/>
    <hyperlink ref="A27:G27" location="'19'!A1" display="Q19 -- Grossi -- Quota Share Reinsurance -- 1.75 points" xr:uid="{4EBDB433-7769-417B-A6F3-0C72A1C5E934}"/>
    <hyperlink ref="A28:G28" location="'20'!A1" display="Q20 -- Clark -- Expected Layer Loss -- 1.75 points" xr:uid="{5D20C395-68F0-446F-87AD-C354C11731C5}"/>
    <hyperlink ref="A29:G29" location="'21'!A1" display="Q21 -- Clark -- Expected Layer Loss -- 1.75 points" xr:uid="{0A6AFAA7-D7D8-4DF8-B1F9-B2EDB82B4B5B}"/>
    <hyperlink ref="A30:G30" location="'22'!A1" display="Q21 -- Grossi -- OEP Curves and AAL -- 2.50 points" xr:uid="{6512A673-3F57-4803-B2B0-DDFA8F1BE0FA}"/>
    <hyperlink ref="A31:G31" location="'23'!A1" display="Q23 -- Holmes -- Model Refinement -- 1.75 points" xr:uid="{50746FDC-1FE0-4F5C-9C27-21CC404CE31E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9E6ED-6B70-4BF3-A21E-4C3B1BBDBDAE}">
  <sheetPr codeName="Sheet3"/>
  <dimension ref="A1:R5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2.140625" style="3" customWidth="1"/>
    <col min="5" max="5" width="14.85546875" style="3" bestFit="1" customWidth="1"/>
    <col min="6" max="7" width="9.140625" style="3"/>
    <col min="8" max="8" width="12.42578125" style="3" customWidth="1"/>
    <col min="9" max="9" width="3.7109375" style="28" customWidth="1"/>
    <col min="10" max="10" width="9.140625" style="3"/>
    <col min="11" max="11" width="11.85546875" style="3" bestFit="1" customWidth="1"/>
    <col min="12" max="12" width="9.140625" style="3"/>
    <col min="13" max="13" width="11.5703125" style="3" customWidth="1"/>
    <col min="14" max="16384" width="9.140625" style="3"/>
  </cols>
  <sheetData>
    <row r="1" spans="1:18" ht="15.75" x14ac:dyDescent="0.25">
      <c r="A1" s="37">
        <v>1</v>
      </c>
      <c r="B1" s="35" t="s">
        <v>438</v>
      </c>
      <c r="C1" s="38"/>
      <c r="D1" s="38"/>
      <c r="E1" s="38"/>
      <c r="F1" s="38"/>
      <c r="G1" s="38"/>
      <c r="H1" s="34" t="s">
        <v>284</v>
      </c>
      <c r="J1" s="36" t="s">
        <v>38</v>
      </c>
    </row>
    <row r="2" spans="1:18" x14ac:dyDescent="0.25">
      <c r="A2" s="39"/>
      <c r="B2" s="40"/>
      <c r="C2" s="40"/>
      <c r="D2" s="40"/>
      <c r="E2" s="40"/>
      <c r="F2" s="40"/>
      <c r="G2" s="40"/>
      <c r="H2" s="41"/>
      <c r="I2" s="28" t="s">
        <v>63</v>
      </c>
      <c r="J2"/>
      <c r="K2"/>
      <c r="L2"/>
      <c r="M2"/>
      <c r="N2"/>
      <c r="O2"/>
      <c r="P2"/>
      <c r="Q2"/>
      <c r="R2"/>
    </row>
    <row r="3" spans="1:18" x14ac:dyDescent="0.25">
      <c r="A3" s="42" t="s">
        <v>14</v>
      </c>
      <c r="B3" s="40" t="s">
        <v>48</v>
      </c>
      <c r="C3" s="40"/>
      <c r="D3" s="40"/>
      <c r="E3" s="40"/>
      <c r="F3" s="40"/>
      <c r="G3" s="40"/>
      <c r="H3" s="41"/>
      <c r="J3"/>
      <c r="K3"/>
      <c r="L3"/>
      <c r="M3"/>
      <c r="N3"/>
      <c r="O3"/>
      <c r="P3"/>
      <c r="Q3"/>
      <c r="R3"/>
    </row>
    <row r="4" spans="1:18" x14ac:dyDescent="0.25">
      <c r="A4" s="43">
        <f>INDEX('Point Grid'!B:B,MATCH('1'!A1,'Point Grid'!A:A,0))</f>
        <v>3.5</v>
      </c>
      <c r="B4" s="40" t="s">
        <v>49</v>
      </c>
      <c r="C4" s="40"/>
      <c r="D4" s="40"/>
      <c r="E4" s="40"/>
      <c r="F4" s="40"/>
      <c r="G4" s="40"/>
      <c r="H4" s="41"/>
      <c r="J4"/>
      <c r="K4"/>
      <c r="L4"/>
      <c r="M4"/>
      <c r="N4"/>
      <c r="O4"/>
      <c r="P4"/>
      <c r="Q4"/>
      <c r="R4"/>
    </row>
    <row r="5" spans="1:18" x14ac:dyDescent="0.25">
      <c r="A5" s="39"/>
      <c r="B5" s="40"/>
      <c r="C5" s="40"/>
      <c r="D5" s="40"/>
      <c r="E5" s="40"/>
      <c r="F5" s="40"/>
      <c r="G5" s="40"/>
      <c r="H5" s="41"/>
      <c r="J5"/>
      <c r="K5"/>
      <c r="L5"/>
      <c r="M5"/>
      <c r="N5"/>
      <c r="O5"/>
      <c r="P5"/>
      <c r="Q5"/>
      <c r="R5"/>
    </row>
    <row r="6" spans="1:18" ht="30" x14ac:dyDescent="0.25">
      <c r="A6" s="39"/>
      <c r="B6" s="44" t="s">
        <v>50</v>
      </c>
      <c r="C6" s="45" t="s">
        <v>51</v>
      </c>
      <c r="D6" s="45" t="s">
        <v>52</v>
      </c>
      <c r="E6" s="45" t="s">
        <v>53</v>
      </c>
      <c r="F6" s="46" t="s">
        <v>24</v>
      </c>
      <c r="G6" s="40"/>
      <c r="H6" s="41"/>
      <c r="J6"/>
      <c r="K6"/>
      <c r="L6"/>
      <c r="M6"/>
      <c r="N6"/>
      <c r="O6"/>
      <c r="P6"/>
      <c r="Q6"/>
      <c r="R6"/>
    </row>
    <row r="7" spans="1:18" x14ac:dyDescent="0.25">
      <c r="A7" s="39"/>
      <c r="B7" s="47" t="s">
        <v>17</v>
      </c>
      <c r="C7" s="48" t="s">
        <v>54</v>
      </c>
      <c r="D7" s="49">
        <v>671000</v>
      </c>
      <c r="E7" s="49">
        <v>600000000</v>
      </c>
      <c r="F7" s="50">
        <v>60000</v>
      </c>
      <c r="G7" s="40"/>
      <c r="H7" s="41"/>
      <c r="J7"/>
      <c r="K7"/>
      <c r="L7"/>
      <c r="M7"/>
      <c r="N7"/>
      <c r="O7"/>
      <c r="P7"/>
      <c r="Q7"/>
      <c r="R7"/>
    </row>
    <row r="8" spans="1:18" x14ac:dyDescent="0.25">
      <c r="A8" s="39"/>
      <c r="B8" s="47" t="s">
        <v>21</v>
      </c>
      <c r="C8" s="48">
        <v>2</v>
      </c>
      <c r="D8" s="49">
        <v>553000</v>
      </c>
      <c r="E8" s="49">
        <v>225000000</v>
      </c>
      <c r="F8" s="50">
        <v>25000</v>
      </c>
      <c r="G8" s="40"/>
      <c r="H8" s="41"/>
      <c r="J8"/>
      <c r="K8"/>
      <c r="L8"/>
      <c r="M8"/>
      <c r="N8"/>
      <c r="O8"/>
      <c r="P8"/>
      <c r="Q8"/>
      <c r="R8"/>
    </row>
    <row r="9" spans="1:18" x14ac:dyDescent="0.25">
      <c r="A9" s="39"/>
      <c r="B9" s="47" t="s">
        <v>22</v>
      </c>
      <c r="C9" s="48">
        <v>1</v>
      </c>
      <c r="D9" s="49">
        <v>120000</v>
      </c>
      <c r="E9" s="49">
        <v>93000000</v>
      </c>
      <c r="F9" s="50">
        <v>21000</v>
      </c>
      <c r="G9" s="40"/>
      <c r="H9" s="41"/>
      <c r="J9"/>
      <c r="K9"/>
      <c r="L9"/>
      <c r="M9"/>
      <c r="N9"/>
      <c r="O9"/>
      <c r="P9"/>
      <c r="Q9"/>
      <c r="R9"/>
    </row>
    <row r="10" spans="1:18" x14ac:dyDescent="0.25">
      <c r="A10" s="39"/>
      <c r="B10" s="51" t="s">
        <v>18</v>
      </c>
      <c r="C10" s="52">
        <v>0</v>
      </c>
      <c r="D10" s="52" t="s">
        <v>55</v>
      </c>
      <c r="E10" s="53">
        <v>50000000</v>
      </c>
      <c r="F10" s="54">
        <v>18000</v>
      </c>
      <c r="G10" s="40"/>
      <c r="H10" s="41"/>
      <c r="J10"/>
      <c r="K10"/>
      <c r="L10"/>
      <c r="M10"/>
      <c r="N10"/>
      <c r="O10"/>
      <c r="P10"/>
      <c r="Q10"/>
      <c r="R10"/>
    </row>
    <row r="11" spans="1:18" x14ac:dyDescent="0.25">
      <c r="A11" s="39"/>
      <c r="B11" s="51" t="s">
        <v>10</v>
      </c>
      <c r="C11" s="52"/>
      <c r="D11" s="52" t="str">
        <f>TEXT(SUM(D7:D9),"0,000")&amp;" + M"</f>
        <v>1,344,000 + M</v>
      </c>
      <c r="E11" s="53">
        <f>SUM(E7:E10)</f>
        <v>968000000</v>
      </c>
      <c r="F11" s="54">
        <f>SUM(F7:F10)</f>
        <v>124000</v>
      </c>
      <c r="G11" s="40"/>
      <c r="H11" s="41"/>
      <c r="J11"/>
      <c r="K11"/>
      <c r="L11"/>
      <c r="M11"/>
      <c r="N11"/>
      <c r="O11"/>
      <c r="P11"/>
      <c r="Q11"/>
      <c r="R11"/>
    </row>
    <row r="12" spans="1:18" x14ac:dyDescent="0.25">
      <c r="A12" s="39"/>
      <c r="B12" s="40"/>
      <c r="C12" s="40"/>
      <c r="D12" s="40"/>
      <c r="E12" s="40"/>
      <c r="F12" s="40"/>
      <c r="G12" s="40"/>
      <c r="H12" s="41"/>
      <c r="J12"/>
      <c r="K12"/>
      <c r="L12"/>
      <c r="M12"/>
      <c r="N12"/>
      <c r="O12"/>
      <c r="P12"/>
      <c r="Q12"/>
      <c r="R12"/>
    </row>
    <row r="13" spans="1:18" x14ac:dyDescent="0.25">
      <c r="A13" s="39"/>
      <c r="B13" s="40" t="s">
        <v>56</v>
      </c>
      <c r="C13" s="40"/>
      <c r="D13" s="40"/>
      <c r="E13" s="40"/>
      <c r="F13" s="40"/>
      <c r="G13" s="40"/>
      <c r="H13" s="41"/>
      <c r="J13"/>
      <c r="K13"/>
      <c r="L13"/>
      <c r="M13"/>
      <c r="N13"/>
      <c r="O13"/>
      <c r="P13"/>
      <c r="Q13"/>
      <c r="R13"/>
    </row>
    <row r="14" spans="1:18" x14ac:dyDescent="0.25">
      <c r="A14" s="39"/>
      <c r="B14" s="40" t="s">
        <v>59</v>
      </c>
      <c r="C14" s="40"/>
      <c r="D14" s="40"/>
      <c r="E14" s="40"/>
      <c r="F14" s="40"/>
      <c r="G14" s="40"/>
      <c r="H14" s="41"/>
      <c r="J14"/>
      <c r="K14"/>
      <c r="L14"/>
      <c r="M14"/>
      <c r="N14"/>
      <c r="O14"/>
      <c r="P14"/>
      <c r="Q14"/>
      <c r="R14"/>
    </row>
    <row r="15" spans="1:18" x14ac:dyDescent="0.25">
      <c r="A15" s="39"/>
      <c r="B15" s="40" t="s">
        <v>57</v>
      </c>
      <c r="C15" s="40"/>
      <c r="D15" s="40"/>
      <c r="E15" s="40"/>
      <c r="F15" s="40"/>
      <c r="G15" s="40"/>
      <c r="H15" s="41"/>
      <c r="J15"/>
      <c r="K15"/>
      <c r="L15"/>
      <c r="M15"/>
      <c r="N15"/>
      <c r="O15"/>
      <c r="P15"/>
      <c r="Q15"/>
      <c r="R15"/>
    </row>
    <row r="16" spans="1:18" x14ac:dyDescent="0.25">
      <c r="A16" s="39"/>
      <c r="B16" s="40" t="s">
        <v>58</v>
      </c>
      <c r="C16" s="40"/>
      <c r="D16" s="40"/>
      <c r="E16" s="40"/>
      <c r="F16" s="40"/>
      <c r="G16" s="40"/>
      <c r="H16" s="41"/>
      <c r="J16"/>
      <c r="K16"/>
      <c r="L16"/>
      <c r="M16"/>
      <c r="N16"/>
      <c r="O16"/>
      <c r="P16"/>
      <c r="Q16"/>
      <c r="R16"/>
    </row>
    <row r="17" spans="1:18" x14ac:dyDescent="0.25">
      <c r="A17" s="39"/>
      <c r="B17" s="40"/>
      <c r="C17" s="40"/>
      <c r="D17" s="40"/>
      <c r="E17" s="40"/>
      <c r="F17" s="40"/>
      <c r="G17" s="40"/>
      <c r="H17" s="41"/>
      <c r="J17"/>
      <c r="K17"/>
      <c r="L17"/>
      <c r="M17"/>
      <c r="N17"/>
      <c r="O17"/>
      <c r="P17"/>
      <c r="Q17"/>
      <c r="R17"/>
    </row>
    <row r="18" spans="1:18" ht="15" customHeight="1" x14ac:dyDescent="0.25">
      <c r="A18" s="55" t="s">
        <v>2</v>
      </c>
      <c r="B18" s="40" t="s">
        <v>60</v>
      </c>
      <c r="C18" s="40"/>
      <c r="D18" s="40"/>
      <c r="E18" s="40"/>
      <c r="F18" s="40"/>
      <c r="G18" s="40"/>
      <c r="H18" s="41"/>
      <c r="J18"/>
      <c r="K18"/>
      <c r="L18"/>
      <c r="M18"/>
      <c r="N18"/>
      <c r="O18"/>
      <c r="P18"/>
      <c r="Q18"/>
      <c r="R18"/>
    </row>
    <row r="19" spans="1:18" ht="15.75" thickBot="1" x14ac:dyDescent="0.3">
      <c r="A19" s="43">
        <f>INDEX('Point Grid'!$C$8:$I$28,MATCH($A$1,'Point Grid'!$A$8:$A$28,0),MATCH(A18,'Point Grid'!$C$7:$I$7,0))</f>
        <v>2.5</v>
      </c>
      <c r="B19" s="40" t="s">
        <v>61</v>
      </c>
      <c r="C19" s="40"/>
      <c r="D19" s="40"/>
      <c r="E19" s="40"/>
      <c r="F19" s="40"/>
      <c r="G19" s="40"/>
      <c r="H19" s="41"/>
      <c r="J19"/>
      <c r="K19"/>
      <c r="L19"/>
      <c r="M19"/>
      <c r="N19"/>
      <c r="O19"/>
      <c r="P19"/>
      <c r="Q19"/>
      <c r="R19"/>
    </row>
    <row r="20" spans="1:18" ht="15.75" thickBot="1" x14ac:dyDescent="0.3">
      <c r="A20" s="4"/>
      <c r="B20" s="40"/>
      <c r="C20" s="40"/>
      <c r="D20" s="40"/>
      <c r="E20" s="40"/>
      <c r="F20" s="40"/>
      <c r="G20" s="40"/>
      <c r="H20" s="41"/>
      <c r="J20"/>
      <c r="K20"/>
      <c r="L20"/>
      <c r="M20"/>
      <c r="N20"/>
      <c r="O20"/>
      <c r="P20"/>
      <c r="Q20"/>
      <c r="R20"/>
    </row>
    <row r="21" spans="1:18" x14ac:dyDescent="0.25">
      <c r="A21" s="39"/>
      <c r="B21" s="40"/>
      <c r="C21" s="40"/>
      <c r="D21" s="40"/>
      <c r="E21" s="40"/>
      <c r="F21" s="40"/>
      <c r="G21" s="40"/>
      <c r="H21" s="41"/>
      <c r="J21"/>
      <c r="K21"/>
      <c r="L21"/>
      <c r="M21"/>
      <c r="N21"/>
      <c r="O21"/>
      <c r="P21"/>
      <c r="Q21"/>
      <c r="R21"/>
    </row>
    <row r="22" spans="1:18" x14ac:dyDescent="0.25">
      <c r="A22" s="55" t="s">
        <v>3</v>
      </c>
      <c r="B22" s="40" t="s">
        <v>62</v>
      </c>
      <c r="C22" s="40"/>
      <c r="D22" s="40"/>
      <c r="E22" s="40"/>
      <c r="F22" s="40"/>
      <c r="G22" s="40"/>
      <c r="H22" s="41"/>
      <c r="J22"/>
      <c r="K22"/>
      <c r="L22"/>
      <c r="M22"/>
      <c r="N22"/>
      <c r="O22"/>
      <c r="P22"/>
      <c r="Q22"/>
      <c r="R22"/>
    </row>
    <row r="23" spans="1:18" ht="15.75" thickBot="1" x14ac:dyDescent="0.3">
      <c r="A23" s="43">
        <f>INDEX('Point Grid'!$C$8:$I$28,MATCH($A$1,'Point Grid'!$A$8:$A$28,0),MATCH(A22,'Point Grid'!$C$7:$I$7,0))</f>
        <v>1</v>
      </c>
      <c r="B23" s="40"/>
      <c r="C23" s="40"/>
      <c r="D23" s="40"/>
      <c r="E23" s="40"/>
      <c r="F23" s="40"/>
      <c r="G23" s="40"/>
      <c r="H23" s="41"/>
      <c r="J23"/>
      <c r="K23"/>
      <c r="L23"/>
      <c r="M23"/>
      <c r="N23"/>
      <c r="O23"/>
      <c r="P23"/>
      <c r="Q23"/>
      <c r="R23"/>
    </row>
    <row r="24" spans="1:18" ht="15.75" thickBot="1" x14ac:dyDescent="0.3">
      <c r="A24" s="4"/>
      <c r="B24" s="56"/>
      <c r="C24" s="57"/>
      <c r="D24" s="57"/>
      <c r="E24" s="57"/>
      <c r="F24" s="57"/>
      <c r="G24" s="57"/>
      <c r="H24" s="58"/>
      <c r="J24"/>
      <c r="K24"/>
      <c r="L24"/>
      <c r="M24"/>
      <c r="N24"/>
      <c r="O24"/>
      <c r="P24"/>
      <c r="Q24"/>
      <c r="R24"/>
    </row>
    <row r="25" spans="1:18" x14ac:dyDescent="0.25">
      <c r="I25" s="3"/>
      <c r="J25"/>
      <c r="K25"/>
      <c r="L25"/>
      <c r="M25"/>
      <c r="N25"/>
      <c r="O25"/>
      <c r="P25"/>
      <c r="Q25"/>
      <c r="R25"/>
    </row>
    <row r="26" spans="1:18" x14ac:dyDescent="0.25">
      <c r="I26" s="3"/>
      <c r="J26"/>
      <c r="K26"/>
      <c r="L26"/>
      <c r="M26"/>
      <c r="N26"/>
      <c r="O26"/>
      <c r="P26"/>
      <c r="Q26"/>
      <c r="R26"/>
    </row>
    <row r="27" spans="1:18" x14ac:dyDescent="0.25">
      <c r="I27" s="3"/>
      <c r="J27"/>
      <c r="K27"/>
      <c r="L27"/>
      <c r="M27"/>
      <c r="N27"/>
      <c r="O27"/>
      <c r="P27"/>
      <c r="Q27"/>
      <c r="R27"/>
    </row>
    <row r="28" spans="1:18" x14ac:dyDescent="0.25">
      <c r="I28" s="3"/>
      <c r="J28"/>
      <c r="K28"/>
      <c r="L28"/>
      <c r="M28"/>
      <c r="N28"/>
      <c r="O28"/>
      <c r="P28"/>
      <c r="Q28"/>
      <c r="R28"/>
    </row>
    <row r="29" spans="1:18" x14ac:dyDescent="0.25">
      <c r="I29" s="3"/>
      <c r="J29"/>
      <c r="K29"/>
      <c r="L29"/>
      <c r="M29"/>
      <c r="N29"/>
      <c r="O29"/>
      <c r="P29"/>
      <c r="Q29"/>
      <c r="R29"/>
    </row>
    <row r="30" spans="1:18" x14ac:dyDescent="0.25">
      <c r="J30"/>
      <c r="K30"/>
      <c r="L30"/>
      <c r="M30"/>
      <c r="N30"/>
      <c r="O30"/>
      <c r="P30"/>
      <c r="Q30"/>
      <c r="R30"/>
    </row>
    <row r="31" spans="1:18" x14ac:dyDescent="0.25">
      <c r="J31"/>
      <c r="K31"/>
      <c r="L31"/>
      <c r="M31"/>
      <c r="N31"/>
      <c r="O31"/>
      <c r="P31"/>
      <c r="Q31"/>
      <c r="R31"/>
    </row>
    <row r="32" spans="1:18" x14ac:dyDescent="0.25">
      <c r="J32"/>
      <c r="K32"/>
      <c r="L32"/>
      <c r="M32"/>
      <c r="N32"/>
      <c r="O32"/>
      <c r="P32"/>
      <c r="Q32"/>
      <c r="R32"/>
    </row>
    <row r="33" spans="10:18" x14ac:dyDescent="0.25">
      <c r="J33"/>
      <c r="K33"/>
      <c r="L33"/>
      <c r="M33"/>
      <c r="N33"/>
      <c r="O33"/>
      <c r="P33"/>
      <c r="Q33"/>
      <c r="R33"/>
    </row>
    <row r="34" spans="10:18" x14ac:dyDescent="0.25">
      <c r="J34"/>
      <c r="K34"/>
      <c r="L34"/>
      <c r="M34"/>
      <c r="N34"/>
      <c r="O34"/>
      <c r="P34"/>
      <c r="Q34"/>
      <c r="R34"/>
    </row>
    <row r="35" spans="10:18" x14ac:dyDescent="0.25">
      <c r="J35"/>
      <c r="K35"/>
      <c r="L35"/>
      <c r="M35"/>
      <c r="N35"/>
      <c r="O35"/>
      <c r="P35"/>
      <c r="Q35"/>
      <c r="R35"/>
    </row>
    <row r="36" spans="10:18" x14ac:dyDescent="0.25">
      <c r="J36"/>
      <c r="K36"/>
      <c r="L36"/>
      <c r="M36"/>
      <c r="N36"/>
      <c r="O36"/>
      <c r="P36"/>
      <c r="Q36"/>
      <c r="R36"/>
    </row>
    <row r="37" spans="10:18" x14ac:dyDescent="0.25">
      <c r="J37"/>
      <c r="K37"/>
      <c r="L37"/>
      <c r="M37"/>
      <c r="N37"/>
      <c r="O37"/>
      <c r="P37"/>
      <c r="Q37"/>
      <c r="R37"/>
    </row>
    <row r="38" spans="10:18" x14ac:dyDescent="0.25">
      <c r="J38"/>
      <c r="K38"/>
      <c r="L38"/>
      <c r="M38"/>
      <c r="N38"/>
      <c r="O38"/>
      <c r="P38"/>
      <c r="Q38"/>
      <c r="R38"/>
    </row>
    <row r="39" spans="10:18" x14ac:dyDescent="0.25">
      <c r="J39"/>
      <c r="K39"/>
      <c r="L39"/>
      <c r="M39"/>
      <c r="N39"/>
      <c r="O39"/>
      <c r="P39"/>
      <c r="Q39"/>
      <c r="R39"/>
    </row>
    <row r="40" spans="10:18" x14ac:dyDescent="0.25">
      <c r="J40"/>
      <c r="K40"/>
      <c r="L40"/>
      <c r="M40"/>
      <c r="N40"/>
      <c r="O40"/>
      <c r="P40"/>
      <c r="Q40"/>
      <c r="R40"/>
    </row>
    <row r="41" spans="10:18" x14ac:dyDescent="0.25">
      <c r="J41"/>
      <c r="K41"/>
      <c r="L41"/>
      <c r="M41"/>
      <c r="N41"/>
      <c r="O41"/>
      <c r="P41"/>
      <c r="Q41"/>
      <c r="R41"/>
    </row>
    <row r="42" spans="10:18" x14ac:dyDescent="0.25">
      <c r="J42"/>
      <c r="K42"/>
      <c r="L42"/>
      <c r="M42"/>
      <c r="N42"/>
      <c r="O42"/>
      <c r="P42"/>
      <c r="Q42"/>
      <c r="R42"/>
    </row>
    <row r="43" spans="10:18" x14ac:dyDescent="0.25">
      <c r="J43"/>
      <c r="K43"/>
      <c r="L43"/>
      <c r="M43"/>
      <c r="N43"/>
      <c r="O43"/>
      <c r="P43"/>
      <c r="Q43"/>
      <c r="R43"/>
    </row>
    <row r="44" spans="10:18" x14ac:dyDescent="0.25">
      <c r="J44"/>
      <c r="K44"/>
      <c r="L44"/>
      <c r="M44"/>
      <c r="N44"/>
      <c r="O44"/>
      <c r="P44"/>
      <c r="Q44"/>
      <c r="R44"/>
    </row>
    <row r="45" spans="10:18" x14ac:dyDescent="0.25">
      <c r="J45"/>
      <c r="K45"/>
      <c r="L45"/>
      <c r="M45"/>
      <c r="N45"/>
      <c r="O45"/>
      <c r="P45"/>
      <c r="Q45"/>
      <c r="R45"/>
    </row>
    <row r="46" spans="10:18" x14ac:dyDescent="0.25">
      <c r="J46"/>
      <c r="K46"/>
      <c r="L46"/>
      <c r="M46"/>
      <c r="N46"/>
      <c r="O46"/>
      <c r="P46"/>
      <c r="Q46"/>
      <c r="R46"/>
    </row>
    <row r="47" spans="10:18" x14ac:dyDescent="0.25">
      <c r="J47"/>
      <c r="K47"/>
      <c r="L47"/>
      <c r="M47"/>
      <c r="N47"/>
      <c r="O47"/>
      <c r="P47"/>
      <c r="Q47"/>
      <c r="R47"/>
    </row>
    <row r="48" spans="10:18" x14ac:dyDescent="0.25">
      <c r="J48"/>
      <c r="K48"/>
      <c r="L48"/>
      <c r="M48"/>
      <c r="N48"/>
      <c r="O48"/>
      <c r="P48"/>
      <c r="Q48"/>
      <c r="R48"/>
    </row>
    <row r="49" spans="10:18" x14ac:dyDescent="0.25">
      <c r="J49"/>
      <c r="K49"/>
      <c r="L49"/>
      <c r="M49"/>
      <c r="N49"/>
      <c r="O49"/>
      <c r="P49"/>
      <c r="Q49"/>
      <c r="R49"/>
    </row>
    <row r="50" spans="10:18" x14ac:dyDescent="0.25">
      <c r="J50"/>
      <c r="K50"/>
      <c r="L50"/>
      <c r="M50"/>
      <c r="N50"/>
      <c r="O50"/>
      <c r="P50"/>
      <c r="Q50"/>
      <c r="R50"/>
    </row>
    <row r="51" spans="10:18" x14ac:dyDescent="0.25">
      <c r="J51"/>
      <c r="K51"/>
      <c r="L51"/>
      <c r="M51"/>
      <c r="N51"/>
      <c r="O51"/>
      <c r="P51"/>
      <c r="Q51"/>
      <c r="R51"/>
    </row>
    <row r="52" spans="10:18" x14ac:dyDescent="0.25">
      <c r="J52"/>
      <c r="K52"/>
      <c r="L52"/>
      <c r="M52"/>
      <c r="N52"/>
      <c r="O52"/>
      <c r="P52"/>
      <c r="Q52"/>
      <c r="R52"/>
    </row>
  </sheetData>
  <sheetProtection formatCells="0" formatColumns="0" formatRows="0"/>
  <conditionalFormatting sqref="B1">
    <cfRule type="cellIs" dxfId="71" priority="1" operator="equal">
      <formula>"Incomplete"</formula>
    </cfRule>
    <cfRule type="cellIs" dxfId="70" priority="2" operator="equal">
      <formula>"Flag for Review"</formula>
    </cfRule>
    <cfRule type="cellIs" dxfId="69" priority="3" operator="equal">
      <formula>"Finished"</formula>
    </cfRule>
  </conditionalFormatting>
  <dataValidations count="2">
    <dataValidation type="list" allowBlank="1" showInputMessage="1" showErrorMessage="1" sqref="B1" xr:uid="{AF040C7E-0FF5-4F3F-ACA5-0DE097DBE995}">
      <formula1>"Finished, Flag for Review, Incomplete"</formula1>
    </dataValidation>
    <dataValidation type="decimal" allowBlank="1" showInputMessage="1" showErrorMessage="1" sqref="A20 A24" xr:uid="{83CEE10D-8878-43F3-A40E-F39AA0732B37}">
      <formula1>0</formula1>
      <formula2>A19</formula2>
    </dataValidation>
  </dataValidations>
  <hyperlinks>
    <hyperlink ref="H1" location="Navigator!A1" display="Navigator" xr:uid="{7B640896-04C2-4179-9619-13AC58E7B6E1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45ACB-22BC-4FE9-8246-2C7C2ABC1511}">
  <sheetPr codeName="Sheet4"/>
  <dimension ref="A1:S3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1.85546875" style="3" customWidth="1"/>
    <col min="5" max="5" width="9.140625" style="3"/>
    <col min="6" max="6" width="10.140625" style="3" customWidth="1"/>
    <col min="7" max="7" width="9.140625" style="3"/>
    <col min="8" max="8" width="7.28515625" style="3" customWidth="1"/>
    <col min="9" max="9" width="3.7109375" style="28" customWidth="1"/>
    <col min="10" max="10" width="12.42578125" style="3" customWidth="1"/>
    <col min="11" max="16384" width="9.140625" style="3"/>
  </cols>
  <sheetData>
    <row r="1" spans="1:19" ht="15.75" x14ac:dyDescent="0.25">
      <c r="A1" s="37">
        <v>2</v>
      </c>
      <c r="B1" s="35" t="s">
        <v>438</v>
      </c>
      <c r="C1" s="38"/>
      <c r="D1" s="38"/>
      <c r="E1" s="38"/>
      <c r="F1" s="38"/>
      <c r="G1" s="38"/>
      <c r="H1" s="34" t="s">
        <v>284</v>
      </c>
      <c r="J1" s="36" t="s">
        <v>38</v>
      </c>
    </row>
    <row r="2" spans="1:19" x14ac:dyDescent="0.25">
      <c r="A2" s="39"/>
      <c r="B2" s="40"/>
      <c r="C2" s="40"/>
      <c r="D2" s="40"/>
      <c r="E2" s="40"/>
      <c r="F2" s="40"/>
      <c r="G2" s="40"/>
      <c r="H2" s="41"/>
      <c r="I2" s="28" t="s">
        <v>63</v>
      </c>
      <c r="J2"/>
      <c r="K2"/>
      <c r="L2"/>
      <c r="M2"/>
      <c r="N2"/>
      <c r="O2"/>
      <c r="P2"/>
      <c r="Q2"/>
      <c r="R2"/>
      <c r="S2"/>
    </row>
    <row r="3" spans="1:19" x14ac:dyDescent="0.25">
      <c r="A3" s="42" t="s">
        <v>14</v>
      </c>
      <c r="B3" s="40" t="s">
        <v>65</v>
      </c>
      <c r="C3" s="40"/>
      <c r="D3" s="40"/>
      <c r="E3" s="40"/>
      <c r="F3" s="40"/>
      <c r="G3" s="40"/>
      <c r="H3" s="41"/>
      <c r="J3"/>
      <c r="K3"/>
      <c r="L3"/>
      <c r="M3"/>
      <c r="N3"/>
      <c r="O3"/>
      <c r="P3"/>
      <c r="Q3"/>
      <c r="R3"/>
      <c r="S3"/>
    </row>
    <row r="4" spans="1:19" x14ac:dyDescent="0.25">
      <c r="A4" s="43">
        <f>INDEX('Point Grid'!B:B,MATCH('2'!A1,'Point Grid'!A:A,0))</f>
        <v>2</v>
      </c>
      <c r="B4" s="40" t="s">
        <v>66</v>
      </c>
      <c r="C4" s="40"/>
      <c r="D4" s="40"/>
      <c r="E4" s="40"/>
      <c r="F4" s="40"/>
      <c r="G4" s="40"/>
      <c r="H4" s="41"/>
      <c r="J4"/>
      <c r="K4"/>
      <c r="L4"/>
      <c r="M4"/>
      <c r="N4"/>
      <c r="O4"/>
      <c r="P4"/>
      <c r="Q4"/>
      <c r="R4"/>
      <c r="S4"/>
    </row>
    <row r="5" spans="1:19" x14ac:dyDescent="0.25">
      <c r="A5" s="39"/>
      <c r="B5" s="40" t="s">
        <v>67</v>
      </c>
      <c r="C5" s="40"/>
      <c r="D5" s="40"/>
      <c r="E5" s="40"/>
      <c r="F5" s="40"/>
      <c r="G5" s="40"/>
      <c r="H5" s="41"/>
      <c r="J5"/>
      <c r="K5"/>
      <c r="L5"/>
      <c r="M5"/>
      <c r="N5"/>
      <c r="O5"/>
      <c r="P5"/>
      <c r="Q5"/>
      <c r="R5"/>
      <c r="S5"/>
    </row>
    <row r="6" spans="1:19" x14ac:dyDescent="0.25">
      <c r="A6" s="39"/>
      <c r="B6" s="40"/>
      <c r="C6" s="40"/>
      <c r="D6" s="40"/>
      <c r="E6" s="40"/>
      <c r="F6" s="40"/>
      <c r="G6" s="40"/>
      <c r="H6" s="41"/>
      <c r="J6"/>
      <c r="K6"/>
      <c r="L6"/>
      <c r="M6"/>
      <c r="N6"/>
      <c r="O6"/>
      <c r="P6"/>
      <c r="Q6"/>
      <c r="R6"/>
      <c r="S6"/>
    </row>
    <row r="7" spans="1:19" x14ac:dyDescent="0.25">
      <c r="A7" s="39"/>
      <c r="B7" s="59" t="s">
        <v>20</v>
      </c>
      <c r="C7" s="60" t="s">
        <v>79</v>
      </c>
      <c r="D7" s="40"/>
      <c r="E7" s="40"/>
      <c r="F7" s="40"/>
      <c r="G7" s="40"/>
      <c r="H7" s="41"/>
      <c r="J7"/>
      <c r="K7"/>
      <c r="L7"/>
      <c r="M7"/>
      <c r="N7"/>
      <c r="O7"/>
      <c r="P7"/>
      <c r="Q7"/>
      <c r="R7"/>
      <c r="S7"/>
    </row>
    <row r="8" spans="1:19" x14ac:dyDescent="0.25">
      <c r="A8" s="39"/>
      <c r="B8" s="40" t="s">
        <v>15</v>
      </c>
      <c r="C8" s="40">
        <v>-1.4850000000000001</v>
      </c>
      <c r="D8" s="40"/>
      <c r="E8" s="40"/>
      <c r="F8" s="40"/>
      <c r="G8" s="40"/>
      <c r="H8" s="41"/>
      <c r="J8"/>
      <c r="K8"/>
      <c r="L8"/>
      <c r="M8"/>
      <c r="N8"/>
      <c r="O8"/>
      <c r="P8"/>
      <c r="Q8"/>
      <c r="R8"/>
      <c r="S8"/>
    </row>
    <row r="9" spans="1:19" x14ac:dyDescent="0.25">
      <c r="A9" s="39"/>
      <c r="B9" s="40"/>
      <c r="C9" s="40"/>
      <c r="D9" s="40"/>
      <c r="E9" s="40"/>
      <c r="F9" s="40"/>
      <c r="G9" s="40"/>
      <c r="H9" s="41"/>
      <c r="J9"/>
      <c r="K9"/>
      <c r="L9"/>
      <c r="M9"/>
      <c r="N9"/>
      <c r="O9"/>
      <c r="P9"/>
      <c r="Q9"/>
      <c r="R9"/>
      <c r="S9"/>
    </row>
    <row r="10" spans="1:19" x14ac:dyDescent="0.25">
      <c r="A10" s="39"/>
      <c r="B10" s="61" t="s">
        <v>68</v>
      </c>
      <c r="C10" s="61"/>
      <c r="D10" s="40"/>
      <c r="E10" s="40"/>
      <c r="F10" s="40"/>
      <c r="G10" s="40"/>
      <c r="H10" s="41"/>
      <c r="J10"/>
      <c r="K10"/>
      <c r="L10"/>
      <c r="M10"/>
      <c r="N10"/>
      <c r="O10"/>
      <c r="P10"/>
      <c r="Q10"/>
      <c r="R10"/>
      <c r="S10"/>
    </row>
    <row r="11" spans="1:19" x14ac:dyDescent="0.25">
      <c r="A11" s="39"/>
      <c r="B11" s="40" t="s">
        <v>69</v>
      </c>
      <c r="C11" s="40">
        <v>-0.88100000000000001</v>
      </c>
      <c r="D11" s="40"/>
      <c r="E11" s="40"/>
      <c r="F11" s="40"/>
      <c r="G11" s="40"/>
      <c r="H11" s="41"/>
      <c r="J11"/>
      <c r="K11"/>
      <c r="L11"/>
      <c r="M11"/>
      <c r="N11"/>
      <c r="O11"/>
      <c r="P11"/>
      <c r="Q11"/>
      <c r="R11"/>
      <c r="S11"/>
    </row>
    <row r="12" spans="1:19" x14ac:dyDescent="0.25">
      <c r="A12" s="39"/>
      <c r="B12" s="40" t="s">
        <v>70</v>
      </c>
      <c r="C12" s="40">
        <v>-1.0469999999999999</v>
      </c>
      <c r="D12" s="40"/>
      <c r="E12" s="40"/>
      <c r="F12" s="40"/>
      <c r="G12" s="40"/>
      <c r="H12" s="41"/>
      <c r="J12"/>
      <c r="K12"/>
      <c r="L12"/>
      <c r="M12"/>
      <c r="N12"/>
      <c r="O12"/>
      <c r="P12"/>
      <c r="Q12"/>
      <c r="R12"/>
      <c r="S12"/>
    </row>
    <row r="13" spans="1:19" x14ac:dyDescent="0.25">
      <c r="A13" s="39"/>
      <c r="B13" s="40" t="s">
        <v>71</v>
      </c>
      <c r="C13" s="40">
        <v>-1.175</v>
      </c>
      <c r="D13" s="40"/>
      <c r="E13" s="40"/>
      <c r="F13" s="40"/>
      <c r="G13" s="40"/>
      <c r="H13" s="41"/>
      <c r="J13"/>
      <c r="K13"/>
      <c r="L13"/>
      <c r="M13"/>
      <c r="N13"/>
      <c r="O13"/>
      <c r="P13"/>
      <c r="Q13"/>
      <c r="R13"/>
      <c r="S13"/>
    </row>
    <row r="14" spans="1:19" x14ac:dyDescent="0.25">
      <c r="A14" s="39"/>
      <c r="B14" s="40" t="s">
        <v>72</v>
      </c>
      <c r="C14" s="40">
        <v>-1.083</v>
      </c>
      <c r="D14" s="40"/>
      <c r="E14" s="40"/>
      <c r="F14" s="40"/>
      <c r="G14" s="40"/>
      <c r="H14" s="41"/>
      <c r="J14"/>
      <c r="K14"/>
      <c r="L14"/>
      <c r="M14"/>
      <c r="N14"/>
      <c r="O14"/>
      <c r="P14"/>
      <c r="Q14"/>
      <c r="R14"/>
      <c r="S14"/>
    </row>
    <row r="15" spans="1:19" x14ac:dyDescent="0.25">
      <c r="A15" s="39"/>
      <c r="B15" s="40" t="s">
        <v>73</v>
      </c>
      <c r="C15" s="40">
        <v>-1.1180000000000001</v>
      </c>
      <c r="D15" s="40"/>
      <c r="E15" s="40"/>
      <c r="F15" s="40"/>
      <c r="G15" s="40"/>
      <c r="H15" s="41"/>
      <c r="J15"/>
      <c r="K15"/>
      <c r="L15"/>
      <c r="M15"/>
      <c r="N15"/>
      <c r="O15"/>
      <c r="P15"/>
      <c r="Q15"/>
      <c r="R15"/>
      <c r="S15"/>
    </row>
    <row r="16" spans="1:19" x14ac:dyDescent="0.25">
      <c r="A16" s="39"/>
      <c r="B16" s="40" t="s">
        <v>74</v>
      </c>
      <c r="C16" s="62">
        <v>-1.33</v>
      </c>
      <c r="D16" s="40"/>
      <c r="E16" s="40"/>
      <c r="F16" s="40"/>
      <c r="G16" s="40"/>
      <c r="H16" s="41"/>
    </row>
    <row r="17" spans="1:8" x14ac:dyDescent="0.25">
      <c r="A17" s="39"/>
      <c r="B17" s="40"/>
      <c r="C17" s="40"/>
      <c r="D17" s="40"/>
      <c r="E17" s="40"/>
      <c r="F17" s="40"/>
      <c r="G17" s="40"/>
      <c r="H17" s="41"/>
    </row>
    <row r="18" spans="1:8" x14ac:dyDescent="0.25">
      <c r="A18" s="39"/>
      <c r="B18" s="61" t="s">
        <v>75</v>
      </c>
      <c r="C18" s="61"/>
      <c r="D18" s="40"/>
      <c r="E18" s="40"/>
      <c r="F18" s="40"/>
      <c r="G18" s="40"/>
      <c r="H18" s="41"/>
    </row>
    <row r="19" spans="1:8" x14ac:dyDescent="0.25">
      <c r="A19" s="39"/>
      <c r="B19" s="40" t="s">
        <v>77</v>
      </c>
      <c r="C19" s="40">
        <v>-2.5000000000000001E-2</v>
      </c>
      <c r="D19" s="40"/>
      <c r="E19" s="40"/>
      <c r="F19" s="40"/>
      <c r="G19" s="40"/>
      <c r="H19" s="41"/>
    </row>
    <row r="20" spans="1:8" x14ac:dyDescent="0.25">
      <c r="A20" s="39"/>
      <c r="B20" s="40"/>
      <c r="C20" s="40"/>
      <c r="D20" s="40"/>
      <c r="E20" s="40"/>
      <c r="F20" s="40"/>
      <c r="G20" s="40"/>
      <c r="H20" s="41"/>
    </row>
    <row r="21" spans="1:8" x14ac:dyDescent="0.25">
      <c r="A21" s="39"/>
      <c r="B21" s="61" t="s">
        <v>84</v>
      </c>
      <c r="C21" s="61"/>
      <c r="D21" s="40"/>
      <c r="E21" s="40"/>
      <c r="F21" s="40"/>
      <c r="G21" s="40"/>
      <c r="H21" s="41"/>
    </row>
    <row r="22" spans="1:8" x14ac:dyDescent="0.25">
      <c r="A22" s="39"/>
      <c r="B22" s="40" t="s">
        <v>85</v>
      </c>
      <c r="C22" s="40">
        <v>-0.05</v>
      </c>
      <c r="D22" s="40"/>
      <c r="E22" s="40"/>
      <c r="F22" s="40"/>
      <c r="G22" s="40"/>
      <c r="H22" s="41"/>
    </row>
    <row r="23" spans="1:8" x14ac:dyDescent="0.25">
      <c r="A23" s="39"/>
      <c r="B23" s="40"/>
      <c r="C23" s="40"/>
      <c r="D23" s="40"/>
      <c r="E23" s="40"/>
      <c r="F23" s="40"/>
      <c r="G23" s="40"/>
      <c r="H23" s="41"/>
    </row>
    <row r="24" spans="1:8" x14ac:dyDescent="0.25">
      <c r="A24" s="39"/>
      <c r="B24" s="61" t="s">
        <v>76</v>
      </c>
      <c r="C24" s="61"/>
      <c r="D24" s="40"/>
      <c r="E24" s="40"/>
      <c r="F24" s="40"/>
      <c r="G24" s="40"/>
      <c r="H24" s="41"/>
    </row>
    <row r="25" spans="1:8" x14ac:dyDescent="0.25">
      <c r="A25" s="39"/>
      <c r="B25" s="40" t="s">
        <v>18</v>
      </c>
      <c r="C25" s="40">
        <v>9.4E-2</v>
      </c>
      <c r="D25" s="40"/>
      <c r="E25" s="40"/>
      <c r="F25" s="40"/>
      <c r="G25" s="40"/>
      <c r="H25" s="41"/>
    </row>
    <row r="26" spans="1:8" x14ac:dyDescent="0.25">
      <c r="A26" s="39"/>
      <c r="B26" s="40" t="s">
        <v>19</v>
      </c>
      <c r="C26" s="40">
        <v>3.6999999999999998E-2</v>
      </c>
      <c r="D26" s="40"/>
      <c r="E26" s="40"/>
      <c r="F26" s="40"/>
      <c r="G26" s="40"/>
      <c r="H26" s="41"/>
    </row>
    <row r="27" spans="1:8" x14ac:dyDescent="0.25">
      <c r="A27" s="39"/>
      <c r="B27" s="40" t="s">
        <v>78</v>
      </c>
      <c r="C27" s="40">
        <v>-0.10100000000000001</v>
      </c>
      <c r="D27" s="40"/>
      <c r="E27" s="40"/>
      <c r="F27" s="40"/>
      <c r="G27" s="40"/>
      <c r="H27" s="41"/>
    </row>
    <row r="28" spans="1:8" x14ac:dyDescent="0.25">
      <c r="A28" s="39"/>
      <c r="B28" s="40"/>
      <c r="C28" s="40"/>
      <c r="D28" s="40"/>
      <c r="E28" s="40"/>
      <c r="F28" s="40"/>
      <c r="G28" s="40"/>
      <c r="H28" s="41"/>
    </row>
    <row r="29" spans="1:8" x14ac:dyDescent="0.25">
      <c r="A29" s="55" t="s">
        <v>2</v>
      </c>
      <c r="B29" s="40" t="s">
        <v>80</v>
      </c>
      <c r="C29" s="40"/>
      <c r="D29" s="40"/>
      <c r="E29" s="40"/>
      <c r="F29" s="40"/>
      <c r="G29" s="40"/>
      <c r="H29" s="41"/>
    </row>
    <row r="30" spans="1:8" ht="15.75" thickBot="1" x14ac:dyDescent="0.3">
      <c r="A30" s="43">
        <f>INDEX('Point Grid'!$C$8:$I$28,MATCH($A$1,'Point Grid'!$A$8:$A$28,0),MATCH(A29,'Point Grid'!$C$7:$I$7,0))</f>
        <v>2</v>
      </c>
      <c r="B30" s="40" t="s">
        <v>81</v>
      </c>
      <c r="C30" s="40"/>
      <c r="D30" s="40"/>
      <c r="E30" s="40"/>
      <c r="F30" s="40"/>
      <c r="G30" s="40"/>
      <c r="H30" s="41"/>
    </row>
    <row r="31" spans="1:8" ht="15.75" thickBot="1" x14ac:dyDescent="0.3">
      <c r="A31" s="4"/>
      <c r="B31" s="40" t="s">
        <v>86</v>
      </c>
      <c r="C31" s="40"/>
      <c r="D31" s="40"/>
      <c r="E31" s="40"/>
      <c r="F31" s="40"/>
      <c r="G31" s="40"/>
      <c r="H31" s="41"/>
    </row>
    <row r="32" spans="1:8" x14ac:dyDescent="0.25">
      <c r="A32" s="40"/>
      <c r="B32" s="40" t="s">
        <v>82</v>
      </c>
      <c r="C32" s="40"/>
      <c r="D32" s="40"/>
      <c r="E32" s="40"/>
      <c r="F32" s="40"/>
      <c r="G32" s="40"/>
      <c r="H32" s="41"/>
    </row>
    <row r="33" spans="1:8" ht="15.75" thickBot="1" x14ac:dyDescent="0.3">
      <c r="A33" s="63"/>
      <c r="B33" s="57" t="s">
        <v>83</v>
      </c>
      <c r="C33" s="57"/>
      <c r="D33" s="57"/>
      <c r="E33" s="57"/>
      <c r="F33" s="57"/>
      <c r="G33" s="57"/>
      <c r="H33" s="58"/>
    </row>
  </sheetData>
  <sheetProtection formatCells="0" formatColumns="0" formatRows="0"/>
  <conditionalFormatting sqref="B1">
    <cfRule type="cellIs" dxfId="68" priority="1" operator="equal">
      <formula>"Incomplete"</formula>
    </cfRule>
    <cfRule type="cellIs" dxfId="67" priority="2" operator="equal">
      <formula>"Flag for Review"</formula>
    </cfRule>
    <cfRule type="cellIs" dxfId="66" priority="3" operator="equal">
      <formula>"Finished"</formula>
    </cfRule>
  </conditionalFormatting>
  <dataValidations count="2">
    <dataValidation type="decimal" allowBlank="1" showInputMessage="1" showErrorMessage="1" sqref="A31:A32" xr:uid="{515640D4-3053-4E87-B649-9056EB97A381}">
      <formula1>0</formula1>
      <formula2>A30</formula2>
    </dataValidation>
    <dataValidation type="list" allowBlank="1" showInputMessage="1" showErrorMessage="1" sqref="B1" xr:uid="{CAA4D190-DCE5-4ADE-83F8-9599B8EEAD2F}">
      <formula1>"Finished, Flag for Review, Incomplete"</formula1>
    </dataValidation>
  </dataValidations>
  <hyperlinks>
    <hyperlink ref="H1" location="Navigator!A1" display="Navigator" xr:uid="{19070CCA-EBD0-4ECC-9DDB-5A77DAA509DB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96FB5-8651-4523-A05A-3D1F3F9FE09B}">
  <sheetPr codeName="Sheet5"/>
  <dimension ref="A1:P1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0.28515625" style="3" customWidth="1"/>
    <col min="5" max="5" width="9.140625" style="3"/>
    <col min="6" max="6" width="15.42578125" style="3" customWidth="1"/>
    <col min="7" max="7" width="9.140625" style="3"/>
    <col min="8" max="8" width="13.7109375" style="3" customWidth="1"/>
    <col min="9" max="9" width="3.7109375" style="28" customWidth="1"/>
    <col min="10" max="16384" width="9.140625" style="3"/>
  </cols>
  <sheetData>
    <row r="1" spans="1:16" ht="15.75" x14ac:dyDescent="0.25">
      <c r="A1" s="37">
        <v>3</v>
      </c>
      <c r="B1" s="35" t="s">
        <v>438</v>
      </c>
      <c r="C1" s="38"/>
      <c r="D1" s="38"/>
      <c r="E1" s="38"/>
      <c r="F1" s="38"/>
      <c r="G1" s="38"/>
      <c r="H1" s="34" t="s">
        <v>284</v>
      </c>
      <c r="J1" s="36" t="s">
        <v>38</v>
      </c>
    </row>
    <row r="2" spans="1:16" x14ac:dyDescent="0.25">
      <c r="A2" s="39"/>
      <c r="B2" s="40"/>
      <c r="C2" s="40"/>
      <c r="D2" s="40"/>
      <c r="E2" s="40"/>
      <c r="F2" s="40"/>
      <c r="G2" s="40"/>
      <c r="H2" s="41"/>
      <c r="I2" s="28" t="s">
        <v>63</v>
      </c>
      <c r="J2"/>
      <c r="K2"/>
      <c r="L2"/>
      <c r="M2"/>
      <c r="N2"/>
      <c r="O2"/>
      <c r="P2"/>
    </row>
    <row r="3" spans="1:16" x14ac:dyDescent="0.25">
      <c r="A3" s="42" t="s">
        <v>14</v>
      </c>
      <c r="B3" s="40" t="s">
        <v>87</v>
      </c>
      <c r="C3" s="40"/>
      <c r="D3" s="40"/>
      <c r="E3" s="40"/>
      <c r="F3" s="40"/>
      <c r="G3" s="40"/>
      <c r="H3" s="41"/>
      <c r="J3"/>
      <c r="K3"/>
      <c r="L3"/>
      <c r="M3"/>
      <c r="N3"/>
      <c r="O3"/>
      <c r="P3"/>
    </row>
    <row r="4" spans="1:16" x14ac:dyDescent="0.25">
      <c r="A4" s="43">
        <f>INDEX('Point Grid'!B:B,MATCH('3'!A1,'Point Grid'!A:A,0))</f>
        <v>2</v>
      </c>
      <c r="B4" s="40"/>
      <c r="C4" s="40"/>
      <c r="D4" s="40"/>
      <c r="E4" s="40"/>
      <c r="F4" s="40"/>
      <c r="G4" s="40"/>
      <c r="H4" s="41"/>
      <c r="J4"/>
      <c r="K4"/>
      <c r="L4"/>
      <c r="M4"/>
      <c r="N4"/>
      <c r="O4"/>
      <c r="P4"/>
    </row>
    <row r="5" spans="1:16" x14ac:dyDescent="0.25">
      <c r="A5" s="39"/>
      <c r="B5" s="40" t="s">
        <v>88</v>
      </c>
      <c r="C5" s="40"/>
      <c r="D5" s="40"/>
      <c r="E5" s="40"/>
      <c r="F5" s="40"/>
      <c r="G5" s="40"/>
      <c r="H5" s="41"/>
      <c r="J5"/>
      <c r="K5"/>
      <c r="L5"/>
      <c r="M5"/>
      <c r="N5"/>
      <c r="O5"/>
      <c r="P5"/>
    </row>
    <row r="6" spans="1:16" x14ac:dyDescent="0.25">
      <c r="A6" s="39"/>
      <c r="B6" s="40" t="s">
        <v>89</v>
      </c>
      <c r="C6" s="40"/>
      <c r="D6" s="40"/>
      <c r="E6" s="40"/>
      <c r="F6" s="40"/>
      <c r="G6" s="40"/>
      <c r="H6" s="41"/>
      <c r="J6"/>
      <c r="K6"/>
      <c r="L6"/>
      <c r="M6"/>
      <c r="N6"/>
      <c r="O6"/>
      <c r="P6"/>
    </row>
    <row r="7" spans="1:16" x14ac:dyDescent="0.25">
      <c r="A7" s="39"/>
      <c r="B7" s="40" t="s">
        <v>90</v>
      </c>
      <c r="C7" s="40"/>
      <c r="D7" s="40"/>
      <c r="E7" s="40"/>
      <c r="F7" s="40"/>
      <c r="G7" s="40"/>
      <c r="H7" s="41"/>
      <c r="J7"/>
      <c r="K7"/>
      <c r="L7"/>
      <c r="M7"/>
      <c r="N7"/>
      <c r="O7"/>
      <c r="P7"/>
    </row>
    <row r="8" spans="1:16" x14ac:dyDescent="0.25">
      <c r="A8" s="39"/>
      <c r="B8" s="40" t="s">
        <v>91</v>
      </c>
      <c r="C8" s="40"/>
      <c r="D8" s="40"/>
      <c r="E8" s="40"/>
      <c r="F8" s="40"/>
      <c r="G8" s="40"/>
      <c r="H8" s="41"/>
      <c r="J8"/>
      <c r="K8"/>
      <c r="L8"/>
      <c r="M8"/>
      <c r="N8"/>
      <c r="O8"/>
      <c r="P8"/>
    </row>
    <row r="9" spans="1:16" x14ac:dyDescent="0.25">
      <c r="A9" s="39"/>
      <c r="B9" s="40" t="s">
        <v>93</v>
      </c>
      <c r="C9" s="40"/>
      <c r="D9" s="40"/>
      <c r="E9" s="40"/>
      <c r="F9" s="40"/>
      <c r="G9" s="40"/>
      <c r="H9" s="41"/>
      <c r="J9"/>
      <c r="K9"/>
      <c r="L9"/>
      <c r="M9"/>
      <c r="N9"/>
      <c r="O9"/>
      <c r="P9"/>
    </row>
    <row r="10" spans="1:16" x14ac:dyDescent="0.25">
      <c r="A10" s="39"/>
      <c r="B10" s="40"/>
      <c r="C10" s="40"/>
      <c r="D10" s="40"/>
      <c r="E10" s="40"/>
      <c r="F10" s="40"/>
      <c r="G10" s="40"/>
      <c r="H10" s="41"/>
      <c r="J10"/>
      <c r="K10"/>
      <c r="L10"/>
      <c r="M10"/>
      <c r="N10"/>
      <c r="O10"/>
      <c r="P10"/>
    </row>
    <row r="11" spans="1:16" x14ac:dyDescent="0.25">
      <c r="A11" s="55" t="s">
        <v>2</v>
      </c>
      <c r="B11" s="40" t="s">
        <v>92</v>
      </c>
      <c r="C11" s="40"/>
      <c r="D11" s="40"/>
      <c r="E11" s="40"/>
      <c r="F11" s="40"/>
      <c r="G11" s="40"/>
      <c r="H11" s="41"/>
      <c r="J11"/>
      <c r="K11"/>
      <c r="L11"/>
      <c r="M11"/>
      <c r="N11"/>
      <c r="O11"/>
      <c r="P11"/>
    </row>
    <row r="12" spans="1:16" ht="15.75" thickBot="1" x14ac:dyDescent="0.3">
      <c r="A12" s="43">
        <f>INDEX('Point Grid'!$C$8:$I$28,MATCH($A$1,'Point Grid'!$A$8:$A$28,0),MATCH(A11,'Point Grid'!$C$7:$I$7,0))</f>
        <v>2</v>
      </c>
      <c r="B12" s="40"/>
      <c r="C12" s="40"/>
      <c r="D12" s="40"/>
      <c r="E12" s="40"/>
      <c r="F12" s="40"/>
      <c r="G12" s="40"/>
      <c r="H12" s="41"/>
    </row>
    <row r="13" spans="1:16" ht="15.75" thickBot="1" x14ac:dyDescent="0.3">
      <c r="A13" s="4"/>
      <c r="B13" s="57"/>
      <c r="C13" s="57"/>
      <c r="D13" s="57"/>
      <c r="E13" s="57"/>
      <c r="F13" s="57"/>
      <c r="G13" s="57"/>
      <c r="H13" s="58"/>
    </row>
  </sheetData>
  <sheetProtection formatCells="0" formatColumns="0" formatRows="0"/>
  <conditionalFormatting sqref="B1">
    <cfRule type="cellIs" dxfId="65" priority="1" operator="equal">
      <formula>"Incomplete"</formula>
    </cfRule>
    <cfRule type="cellIs" dxfId="64" priority="2" operator="equal">
      <formula>"Flag for Review"</formula>
    </cfRule>
    <cfRule type="cellIs" dxfId="63" priority="3" operator="equal">
      <formula>"Finished"</formula>
    </cfRule>
  </conditionalFormatting>
  <dataValidations count="2">
    <dataValidation type="decimal" allowBlank="1" showInputMessage="1" showErrorMessage="1" sqref="A13" xr:uid="{2A44F8C4-A61B-4E56-91D4-FCCE97DDB406}">
      <formula1>0</formula1>
      <formula2>A12</formula2>
    </dataValidation>
    <dataValidation type="list" allowBlank="1" showInputMessage="1" showErrorMessage="1" sqref="B1" xr:uid="{F7E5C8AD-7749-4FAA-9EF5-F783D5CC3292}">
      <formula1>"Finished, Flag for Review, Incomplete"</formula1>
    </dataValidation>
  </dataValidations>
  <hyperlinks>
    <hyperlink ref="H1" location="Navigator!A1" display="Navigator" xr:uid="{F297BB44-797A-47E7-93AF-1A2EDF79C208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C8D8-6961-4C38-ACAF-F4B55D91A9A8}">
  <sheetPr codeName="Sheet6"/>
  <dimension ref="A1:R3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9.85546875" style="3" customWidth="1"/>
    <col min="4" max="4" width="12.7109375" style="3" customWidth="1"/>
    <col min="5" max="5" width="7.5703125" style="3" customWidth="1"/>
    <col min="6" max="6" width="9.140625" style="3"/>
    <col min="7" max="7" width="12.7109375" style="3" customWidth="1"/>
    <col min="8" max="8" width="3.7109375" style="28" customWidth="1"/>
    <col min="9" max="9" width="9.140625" style="3"/>
    <col min="10" max="10" width="11" style="3" bestFit="1" customWidth="1"/>
    <col min="11" max="16384" width="9.140625" style="3"/>
  </cols>
  <sheetData>
    <row r="1" spans="1:18" ht="15.75" x14ac:dyDescent="0.25">
      <c r="A1" s="37">
        <v>4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8" x14ac:dyDescent="0.25">
      <c r="A2" s="39"/>
      <c r="B2" s="40"/>
      <c r="C2" s="40"/>
      <c r="D2" s="40"/>
      <c r="E2" s="40"/>
      <c r="F2" s="40"/>
      <c r="G2" s="41"/>
      <c r="H2" s="28" t="s">
        <v>63</v>
      </c>
      <c r="I2"/>
      <c r="J2"/>
      <c r="K2"/>
      <c r="L2"/>
      <c r="M2"/>
      <c r="N2"/>
      <c r="O2"/>
      <c r="P2"/>
      <c r="Q2"/>
      <c r="R2"/>
    </row>
    <row r="3" spans="1:18" x14ac:dyDescent="0.25">
      <c r="A3" s="42" t="s">
        <v>14</v>
      </c>
      <c r="B3" s="40" t="s">
        <v>94</v>
      </c>
      <c r="C3" s="40"/>
      <c r="D3" s="40"/>
      <c r="E3" s="40"/>
      <c r="F3" s="40"/>
      <c r="G3" s="41"/>
      <c r="I3"/>
      <c r="J3"/>
      <c r="K3"/>
      <c r="L3"/>
      <c r="M3"/>
      <c r="N3"/>
      <c r="O3"/>
      <c r="P3"/>
      <c r="Q3"/>
      <c r="R3"/>
    </row>
    <row r="4" spans="1:18" x14ac:dyDescent="0.25">
      <c r="A4" s="43">
        <f>INDEX('Point Grid'!B:B,MATCH('4'!A1,'Point Grid'!A:A,0))</f>
        <v>1.5</v>
      </c>
      <c r="B4" s="40" t="s">
        <v>95</v>
      </c>
      <c r="C4" s="40"/>
      <c r="D4" s="40"/>
      <c r="E4" s="40"/>
      <c r="F4" s="40"/>
      <c r="G4" s="41"/>
      <c r="I4"/>
      <c r="J4"/>
      <c r="K4"/>
      <c r="L4"/>
      <c r="M4"/>
      <c r="N4"/>
      <c r="O4"/>
      <c r="P4"/>
      <c r="Q4"/>
      <c r="R4"/>
    </row>
    <row r="5" spans="1:18" x14ac:dyDescent="0.25">
      <c r="A5" s="39"/>
      <c r="B5" s="40"/>
      <c r="C5" s="40"/>
      <c r="D5" s="40"/>
      <c r="E5" s="40"/>
      <c r="F5" s="40"/>
      <c r="G5" s="41"/>
      <c r="I5"/>
      <c r="J5"/>
      <c r="K5"/>
      <c r="L5"/>
      <c r="M5"/>
      <c r="N5"/>
      <c r="O5"/>
      <c r="P5"/>
      <c r="Q5"/>
      <c r="R5"/>
    </row>
    <row r="6" spans="1:18" x14ac:dyDescent="0.25">
      <c r="A6" s="39"/>
      <c r="B6" s="40" t="s">
        <v>96</v>
      </c>
      <c r="C6" s="40"/>
      <c r="D6" s="40"/>
      <c r="E6" s="40"/>
      <c r="F6" s="40"/>
      <c r="G6" s="41"/>
      <c r="I6"/>
      <c r="J6"/>
      <c r="K6"/>
      <c r="L6"/>
      <c r="M6"/>
      <c r="N6"/>
      <c r="O6"/>
      <c r="P6"/>
      <c r="Q6"/>
      <c r="R6"/>
    </row>
    <row r="7" spans="1:18" x14ac:dyDescent="0.25">
      <c r="A7" s="39"/>
      <c r="B7" s="40"/>
      <c r="C7" s="40"/>
      <c r="D7" s="40"/>
      <c r="E7" s="40"/>
      <c r="F7" s="40"/>
      <c r="G7" s="41"/>
      <c r="I7"/>
      <c r="J7"/>
      <c r="K7"/>
      <c r="L7"/>
      <c r="M7"/>
      <c r="N7"/>
      <c r="O7"/>
      <c r="P7"/>
      <c r="Q7"/>
      <c r="R7"/>
    </row>
    <row r="8" spans="1:18" x14ac:dyDescent="0.25">
      <c r="A8" s="39"/>
      <c r="B8" s="64" t="s">
        <v>97</v>
      </c>
      <c r="C8" s="64"/>
      <c r="D8" s="64"/>
      <c r="E8" s="40"/>
      <c r="F8" s="40"/>
      <c r="G8" s="41"/>
      <c r="I8"/>
      <c r="J8"/>
      <c r="K8"/>
      <c r="L8"/>
      <c r="M8"/>
      <c r="N8"/>
      <c r="O8"/>
      <c r="P8"/>
      <c r="Q8"/>
      <c r="R8"/>
    </row>
    <row r="9" spans="1:18" ht="30" x14ac:dyDescent="0.25">
      <c r="A9" s="39"/>
      <c r="B9" s="65" t="s">
        <v>98</v>
      </c>
      <c r="C9" s="66" t="s">
        <v>99</v>
      </c>
      <c r="D9" s="67" t="s">
        <v>100</v>
      </c>
      <c r="E9" s="40"/>
      <c r="F9" s="40"/>
      <c r="G9" s="41"/>
      <c r="I9"/>
      <c r="J9"/>
      <c r="K9"/>
      <c r="L9"/>
      <c r="M9"/>
      <c r="N9"/>
      <c r="O9"/>
      <c r="P9"/>
      <c r="Q9"/>
      <c r="R9"/>
    </row>
    <row r="10" spans="1:18" x14ac:dyDescent="0.25">
      <c r="A10" s="39"/>
      <c r="B10" s="68">
        <v>1</v>
      </c>
      <c r="C10" s="69">
        <v>1.2</v>
      </c>
      <c r="D10" s="70">
        <v>0.5</v>
      </c>
      <c r="E10" s="40"/>
      <c r="F10" s="40"/>
      <c r="G10" s="41"/>
      <c r="I10"/>
      <c r="J10"/>
      <c r="K10"/>
      <c r="L10"/>
      <c r="M10"/>
      <c r="N10"/>
      <c r="O10"/>
      <c r="P10"/>
      <c r="Q10"/>
      <c r="R10"/>
    </row>
    <row r="11" spans="1:18" x14ac:dyDescent="0.25">
      <c r="A11" s="39"/>
      <c r="B11" s="47">
        <v>2</v>
      </c>
      <c r="C11" s="71">
        <v>1.2</v>
      </c>
      <c r="D11" s="72">
        <v>0.45</v>
      </c>
      <c r="E11" s="40"/>
      <c r="F11" s="40"/>
      <c r="G11" s="41"/>
      <c r="I11"/>
      <c r="J11"/>
      <c r="K11"/>
      <c r="L11"/>
      <c r="M11"/>
      <c r="N11"/>
      <c r="O11"/>
      <c r="P11"/>
      <c r="Q11"/>
      <c r="R11"/>
    </row>
    <row r="12" spans="1:18" x14ac:dyDescent="0.25">
      <c r="A12" s="39"/>
      <c r="B12" s="47">
        <v>3</v>
      </c>
      <c r="C12" s="71">
        <v>0.7</v>
      </c>
      <c r="D12" s="72">
        <v>0.2</v>
      </c>
      <c r="E12" s="40"/>
      <c r="F12" s="40"/>
      <c r="G12" s="41"/>
      <c r="I12"/>
      <c r="J12"/>
      <c r="K12"/>
      <c r="L12"/>
      <c r="M12"/>
      <c r="N12"/>
      <c r="O12"/>
      <c r="P12"/>
      <c r="Q12"/>
      <c r="R12"/>
    </row>
    <row r="13" spans="1:18" x14ac:dyDescent="0.25">
      <c r="A13" s="39"/>
      <c r="B13" s="51">
        <v>4</v>
      </c>
      <c r="C13" s="73">
        <v>0.7</v>
      </c>
      <c r="D13" s="74">
        <v>0.3</v>
      </c>
      <c r="E13" s="40"/>
      <c r="F13" s="40"/>
      <c r="G13" s="41"/>
      <c r="I13"/>
      <c r="J13"/>
      <c r="K13"/>
      <c r="L13"/>
      <c r="M13"/>
      <c r="N13"/>
      <c r="O13"/>
      <c r="P13"/>
      <c r="Q13"/>
      <c r="R13"/>
    </row>
    <row r="14" spans="1:18" x14ac:dyDescent="0.25">
      <c r="A14" s="39"/>
      <c r="B14" s="40"/>
      <c r="C14" s="40"/>
      <c r="D14" s="40"/>
      <c r="E14" s="40"/>
      <c r="F14" s="40"/>
      <c r="G14" s="41"/>
      <c r="I14"/>
      <c r="J14"/>
      <c r="K14"/>
      <c r="L14"/>
      <c r="M14"/>
      <c r="N14"/>
      <c r="O14"/>
      <c r="P14"/>
      <c r="Q14"/>
      <c r="R14"/>
    </row>
    <row r="15" spans="1:18" x14ac:dyDescent="0.25">
      <c r="A15" s="39"/>
      <c r="B15" s="64" t="s">
        <v>101</v>
      </c>
      <c r="C15" s="64"/>
      <c r="D15" s="64"/>
      <c r="E15" s="40"/>
      <c r="F15" s="40"/>
      <c r="G15" s="41"/>
      <c r="I15"/>
      <c r="J15"/>
      <c r="K15"/>
      <c r="L15"/>
      <c r="M15"/>
      <c r="N15"/>
      <c r="O15"/>
      <c r="P15"/>
      <c r="Q15"/>
      <c r="R15"/>
    </row>
    <row r="16" spans="1:18" ht="30" x14ac:dyDescent="0.25">
      <c r="A16" s="39"/>
      <c r="B16" s="65" t="s">
        <v>98</v>
      </c>
      <c r="C16" s="66" t="s">
        <v>99</v>
      </c>
      <c r="D16" s="67" t="s">
        <v>100</v>
      </c>
      <c r="E16" s="40"/>
      <c r="F16" s="40"/>
      <c r="G16" s="41"/>
      <c r="I16"/>
      <c r="J16"/>
      <c r="K16"/>
      <c r="L16"/>
      <c r="M16"/>
      <c r="N16"/>
      <c r="O16"/>
      <c r="P16"/>
      <c r="Q16"/>
      <c r="R16"/>
    </row>
    <row r="17" spans="1:18" x14ac:dyDescent="0.25">
      <c r="A17" s="39"/>
      <c r="B17" s="68">
        <v>5</v>
      </c>
      <c r="C17" s="69">
        <v>1.2</v>
      </c>
      <c r="D17" s="70">
        <v>0.08</v>
      </c>
      <c r="E17" s="40"/>
      <c r="F17" s="40"/>
      <c r="G17" s="41"/>
      <c r="I17"/>
      <c r="J17"/>
      <c r="K17"/>
      <c r="L17"/>
      <c r="M17"/>
      <c r="N17"/>
      <c r="O17"/>
      <c r="P17"/>
      <c r="Q17"/>
      <c r="R17"/>
    </row>
    <row r="18" spans="1:18" x14ac:dyDescent="0.25">
      <c r="A18" s="39"/>
      <c r="B18" s="47">
        <v>6</v>
      </c>
      <c r="C18" s="71">
        <v>1.2</v>
      </c>
      <c r="D18" s="72">
        <v>-0.08</v>
      </c>
      <c r="E18" s="40"/>
      <c r="F18" s="40"/>
      <c r="G18" s="41"/>
      <c r="I18"/>
      <c r="J18"/>
      <c r="K18"/>
      <c r="L18"/>
      <c r="M18"/>
      <c r="N18"/>
      <c r="O18"/>
      <c r="P18"/>
      <c r="Q18"/>
      <c r="R18"/>
    </row>
    <row r="19" spans="1:18" x14ac:dyDescent="0.25">
      <c r="A19" s="39"/>
      <c r="B19" s="47">
        <v>7</v>
      </c>
      <c r="C19" s="71">
        <v>0.6</v>
      </c>
      <c r="D19" s="72">
        <v>-0.22</v>
      </c>
      <c r="E19" s="40"/>
      <c r="F19" s="40"/>
      <c r="G19" s="41"/>
      <c r="I19"/>
      <c r="J19"/>
      <c r="K19"/>
      <c r="L19"/>
      <c r="M19"/>
      <c r="N19"/>
      <c r="O19"/>
      <c r="P19"/>
      <c r="Q19"/>
      <c r="R19"/>
    </row>
    <row r="20" spans="1:18" x14ac:dyDescent="0.25">
      <c r="A20" s="39"/>
      <c r="B20" s="51">
        <v>8</v>
      </c>
      <c r="C20" s="73">
        <v>0.6</v>
      </c>
      <c r="D20" s="74">
        <v>0.22</v>
      </c>
      <c r="E20" s="40"/>
      <c r="F20" s="40"/>
      <c r="G20" s="41"/>
      <c r="I20"/>
      <c r="J20"/>
      <c r="K20"/>
      <c r="L20"/>
      <c r="M20"/>
      <c r="N20"/>
      <c r="O20"/>
      <c r="P20"/>
      <c r="Q20"/>
      <c r="R20"/>
    </row>
    <row r="21" spans="1:18" x14ac:dyDescent="0.25">
      <c r="A21" s="39"/>
      <c r="B21" s="48"/>
      <c r="C21" s="48"/>
      <c r="D21" s="48"/>
      <c r="E21" s="40"/>
      <c r="F21" s="40"/>
      <c r="G21" s="41"/>
    </row>
    <row r="22" spans="1:18" x14ac:dyDescent="0.25">
      <c r="A22" s="39"/>
      <c r="B22" s="64" t="s">
        <v>103</v>
      </c>
      <c r="C22" s="64"/>
      <c r="D22" s="64"/>
      <c r="E22" s="40"/>
      <c r="F22" s="40"/>
      <c r="G22" s="41"/>
    </row>
    <row r="23" spans="1:18" ht="30" x14ac:dyDescent="0.25">
      <c r="A23" s="39"/>
      <c r="B23" s="65" t="s">
        <v>98</v>
      </c>
      <c r="C23" s="66" t="s">
        <v>99</v>
      </c>
      <c r="D23" s="67" t="s">
        <v>100</v>
      </c>
      <c r="E23" s="40"/>
      <c r="F23" s="40"/>
      <c r="G23" s="41"/>
    </row>
    <row r="24" spans="1:18" x14ac:dyDescent="0.25">
      <c r="A24" s="39"/>
      <c r="B24" s="68">
        <v>9</v>
      </c>
      <c r="C24" s="69">
        <v>1.4</v>
      </c>
      <c r="D24" s="70">
        <v>0.03</v>
      </c>
      <c r="E24" s="40"/>
      <c r="F24" s="40"/>
      <c r="G24" s="41"/>
    </row>
    <row r="25" spans="1:18" x14ac:dyDescent="0.25">
      <c r="A25" s="39"/>
      <c r="B25" s="47">
        <v>10</v>
      </c>
      <c r="C25" s="71">
        <v>1.3</v>
      </c>
      <c r="D25" s="72">
        <v>0.01</v>
      </c>
      <c r="E25" s="40"/>
      <c r="F25" s="40"/>
      <c r="G25" s="41"/>
    </row>
    <row r="26" spans="1:18" x14ac:dyDescent="0.25">
      <c r="A26" s="39"/>
      <c r="B26" s="47">
        <v>11</v>
      </c>
      <c r="C26" s="71">
        <v>0.75</v>
      </c>
      <c r="D26" s="72">
        <v>-0.02</v>
      </c>
      <c r="E26" s="40"/>
      <c r="F26" s="40"/>
      <c r="G26" s="41"/>
    </row>
    <row r="27" spans="1:18" x14ac:dyDescent="0.25">
      <c r="A27" s="39"/>
      <c r="B27" s="51">
        <v>12</v>
      </c>
      <c r="C27" s="73">
        <v>0.65</v>
      </c>
      <c r="D27" s="74">
        <v>-0.05</v>
      </c>
      <c r="E27" s="40"/>
      <c r="F27" s="40"/>
      <c r="G27" s="41"/>
    </row>
    <row r="28" spans="1:18" x14ac:dyDescent="0.25">
      <c r="A28" s="39"/>
      <c r="B28" s="48"/>
      <c r="C28" s="48"/>
      <c r="D28" s="75"/>
      <c r="E28" s="40"/>
      <c r="F28" s="40"/>
      <c r="G28" s="41"/>
    </row>
    <row r="29" spans="1:18" x14ac:dyDescent="0.25">
      <c r="A29" s="55" t="s">
        <v>2</v>
      </c>
      <c r="B29" s="40" t="s">
        <v>102</v>
      </c>
      <c r="C29" s="48"/>
      <c r="D29" s="48"/>
      <c r="E29" s="40"/>
      <c r="F29" s="40"/>
      <c r="G29" s="41"/>
    </row>
    <row r="30" spans="1:18" ht="15.75" thickBot="1" x14ac:dyDescent="0.3">
      <c r="A30" s="43">
        <f>INDEX('Point Grid'!$C$8:$I$28,MATCH($A$1,'Point Grid'!$A$8:$A$28,0),MATCH(A29,'Point Grid'!$C$7:$I$7,0))</f>
        <v>1.5</v>
      </c>
      <c r="B30" s="40" t="s">
        <v>104</v>
      </c>
      <c r="C30" s="48"/>
      <c r="D30" s="48"/>
      <c r="E30" s="40"/>
      <c r="F30" s="40"/>
      <c r="G30" s="41"/>
    </row>
    <row r="31" spans="1:18" ht="15.75" thickBot="1" x14ac:dyDescent="0.3">
      <c r="A31" s="4"/>
      <c r="B31" s="40" t="s">
        <v>105</v>
      </c>
      <c r="C31" s="40"/>
      <c r="D31" s="40"/>
      <c r="E31" s="40"/>
      <c r="F31" s="40"/>
      <c r="G31" s="41"/>
    </row>
    <row r="32" spans="1:18" ht="15.75" thickBot="1" x14ac:dyDescent="0.3">
      <c r="A32" s="63"/>
      <c r="B32" s="57"/>
      <c r="C32" s="57"/>
      <c r="D32" s="57"/>
      <c r="E32" s="57"/>
      <c r="F32" s="57"/>
      <c r="G32" s="58"/>
    </row>
  </sheetData>
  <sheetProtection formatCells="0" formatColumns="0" formatRows="0"/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count="2">
    <dataValidation type="list" allowBlank="1" showInputMessage="1" showErrorMessage="1" sqref="B1" xr:uid="{E893C6B9-8ACC-4EF7-8712-75A79E229237}">
      <formula1>"Finished, Flag for Review, Incomplete"</formula1>
    </dataValidation>
    <dataValidation type="decimal" allowBlank="1" showInputMessage="1" showErrorMessage="1" sqref="A31" xr:uid="{F3DAB22E-9B46-4BBE-A3EB-49FC64AC14B9}">
      <formula1>0</formula1>
      <formula2>A30</formula2>
    </dataValidation>
  </dataValidations>
  <hyperlinks>
    <hyperlink ref="G1" location="Navigator!A1" display="Navigator" xr:uid="{7A7A9A65-4B89-4F51-A756-D25DE37B6901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683-E141-42D9-8855-BD9DDED320AC}">
  <sheetPr codeName="Sheet7"/>
  <dimension ref="A1:O4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4.28515625" style="3" customWidth="1"/>
    <col min="5" max="5" width="19" style="3" customWidth="1"/>
    <col min="6" max="6" width="9.140625" style="3"/>
    <col min="7" max="7" width="15.7109375" style="3" customWidth="1"/>
    <col min="8" max="8" width="3.7109375" style="28" customWidth="1"/>
    <col min="9" max="9" width="9.140625" style="3"/>
    <col min="10" max="10" width="10.42578125" style="3" bestFit="1" customWidth="1"/>
    <col min="11" max="11" width="9.140625" style="3"/>
    <col min="12" max="12" width="15.85546875" style="3" bestFit="1" customWidth="1"/>
    <col min="13" max="16384" width="9.140625" style="3"/>
  </cols>
  <sheetData>
    <row r="1" spans="1:15" ht="15.75" x14ac:dyDescent="0.25">
      <c r="A1" s="37">
        <v>5</v>
      </c>
      <c r="B1" s="35" t="s">
        <v>438</v>
      </c>
      <c r="C1" s="38"/>
      <c r="D1" s="38"/>
      <c r="E1" s="38"/>
      <c r="F1" s="38"/>
      <c r="G1" s="34" t="s">
        <v>284</v>
      </c>
      <c r="I1" s="36" t="s">
        <v>38</v>
      </c>
    </row>
    <row r="2" spans="1:15" x14ac:dyDescent="0.25">
      <c r="A2" s="39"/>
      <c r="B2" s="40"/>
      <c r="C2" s="40"/>
      <c r="D2" s="40"/>
      <c r="E2" s="40"/>
      <c r="F2" s="40"/>
      <c r="G2" s="41"/>
      <c r="H2" s="28" t="s">
        <v>63</v>
      </c>
      <c r="I2"/>
      <c r="J2"/>
      <c r="K2"/>
      <c r="L2"/>
      <c r="M2"/>
      <c r="N2"/>
      <c r="O2"/>
    </row>
    <row r="3" spans="1:15" x14ac:dyDescent="0.25">
      <c r="A3" s="42" t="s">
        <v>14</v>
      </c>
      <c r="B3" s="40" t="s">
        <v>106</v>
      </c>
      <c r="C3" s="40"/>
      <c r="D3" s="40"/>
      <c r="E3" s="40"/>
      <c r="F3" s="40"/>
      <c r="G3" s="41"/>
      <c r="I3"/>
      <c r="J3"/>
      <c r="K3"/>
      <c r="L3"/>
      <c r="M3"/>
      <c r="N3"/>
      <c r="O3"/>
    </row>
    <row r="4" spans="1:15" x14ac:dyDescent="0.25">
      <c r="A4" s="43">
        <f>INDEX('Point Grid'!B:B,MATCH('5'!A1,'Point Grid'!A:A,0))</f>
        <v>1.5</v>
      </c>
      <c r="B4" s="40" t="s">
        <v>107</v>
      </c>
      <c r="C4" s="40"/>
      <c r="D4" s="40"/>
      <c r="E4" s="40"/>
      <c r="F4" s="40"/>
      <c r="G4" s="41"/>
      <c r="I4"/>
      <c r="J4"/>
      <c r="K4"/>
      <c r="L4"/>
      <c r="M4"/>
      <c r="N4"/>
      <c r="O4"/>
    </row>
    <row r="5" spans="1:15" x14ac:dyDescent="0.25">
      <c r="A5" s="39"/>
      <c r="B5" s="40" t="s">
        <v>108</v>
      </c>
      <c r="C5" s="76"/>
      <c r="D5" s="76"/>
      <c r="E5" s="40"/>
      <c r="F5" s="40"/>
      <c r="G5" s="41"/>
      <c r="I5"/>
      <c r="J5"/>
      <c r="K5"/>
      <c r="L5"/>
      <c r="M5"/>
      <c r="N5"/>
      <c r="O5"/>
    </row>
    <row r="6" spans="1:15" x14ac:dyDescent="0.25">
      <c r="A6" s="39"/>
      <c r="B6" s="77" t="s">
        <v>109</v>
      </c>
      <c r="C6" s="40"/>
      <c r="D6" s="40"/>
      <c r="E6" s="40"/>
      <c r="F6" s="40"/>
      <c r="G6" s="41"/>
      <c r="I6"/>
      <c r="J6"/>
      <c r="K6"/>
      <c r="L6"/>
      <c r="M6"/>
      <c r="N6"/>
      <c r="O6"/>
    </row>
    <row r="7" spans="1:15" x14ac:dyDescent="0.25">
      <c r="A7" s="39"/>
      <c r="B7" s="77" t="s">
        <v>110</v>
      </c>
      <c r="C7" s="40"/>
      <c r="D7" s="40"/>
      <c r="E7" s="40"/>
      <c r="F7" s="40"/>
      <c r="G7" s="41"/>
      <c r="I7"/>
      <c r="J7"/>
      <c r="K7"/>
      <c r="L7"/>
      <c r="M7"/>
      <c r="N7"/>
      <c r="O7"/>
    </row>
    <row r="8" spans="1:15" x14ac:dyDescent="0.25">
      <c r="A8" s="39"/>
      <c r="B8" s="77" t="s">
        <v>115</v>
      </c>
      <c r="C8" s="40"/>
      <c r="D8" s="40"/>
      <c r="E8" s="40"/>
      <c r="F8" s="40"/>
      <c r="G8" s="41"/>
      <c r="I8"/>
      <c r="J8"/>
      <c r="K8"/>
      <c r="L8"/>
      <c r="M8"/>
      <c r="N8"/>
      <c r="O8"/>
    </row>
    <row r="9" spans="1:15" x14ac:dyDescent="0.25">
      <c r="A9" s="39"/>
      <c r="B9" s="78"/>
      <c r="C9" s="40"/>
      <c r="D9" s="40"/>
      <c r="E9" s="40"/>
      <c r="F9" s="40"/>
      <c r="G9" s="41"/>
      <c r="I9"/>
      <c r="J9"/>
      <c r="K9"/>
      <c r="L9"/>
      <c r="M9"/>
      <c r="N9"/>
      <c r="O9"/>
    </row>
    <row r="10" spans="1:15" ht="45" x14ac:dyDescent="0.25">
      <c r="A10" s="39"/>
      <c r="B10" s="44" t="s">
        <v>111</v>
      </c>
      <c r="C10" s="66" t="s">
        <v>112</v>
      </c>
      <c r="D10" s="66" t="s">
        <v>113</v>
      </c>
      <c r="E10" s="46" t="s">
        <v>114</v>
      </c>
      <c r="F10" s="40"/>
      <c r="G10" s="41"/>
      <c r="I10"/>
      <c r="J10"/>
      <c r="K10"/>
      <c r="L10"/>
      <c r="M10"/>
      <c r="N10"/>
      <c r="O10"/>
    </row>
    <row r="11" spans="1:15" x14ac:dyDescent="0.25">
      <c r="A11" s="39"/>
      <c r="B11" s="79">
        <v>1</v>
      </c>
      <c r="C11" s="80">
        <v>0.55000000000000004</v>
      </c>
      <c r="D11" s="80">
        <v>0.4</v>
      </c>
      <c r="E11" s="81">
        <v>0.45</v>
      </c>
      <c r="F11" s="40"/>
      <c r="G11" s="41"/>
      <c r="I11"/>
      <c r="J11"/>
      <c r="K11"/>
      <c r="L11"/>
      <c r="M11"/>
      <c r="N11"/>
      <c r="O11"/>
    </row>
    <row r="12" spans="1:15" x14ac:dyDescent="0.25">
      <c r="A12" s="39"/>
      <c r="B12" s="82">
        <v>2</v>
      </c>
      <c r="C12" s="83">
        <v>0.9</v>
      </c>
      <c r="D12" s="83">
        <v>0.6</v>
      </c>
      <c r="E12" s="84">
        <v>0.7</v>
      </c>
      <c r="F12" s="40"/>
      <c r="G12" s="41"/>
      <c r="I12"/>
      <c r="J12"/>
      <c r="K12"/>
      <c r="L12"/>
      <c r="M12"/>
      <c r="N12"/>
      <c r="O12"/>
    </row>
    <row r="13" spans="1:15" x14ac:dyDescent="0.25">
      <c r="A13" s="39"/>
      <c r="B13" s="82">
        <v>3</v>
      </c>
      <c r="C13" s="83">
        <v>1.1000000000000001</v>
      </c>
      <c r="D13" s="83">
        <v>1.05</v>
      </c>
      <c r="E13" s="84">
        <v>1.1499999999999999</v>
      </c>
      <c r="F13" s="40"/>
      <c r="G13" s="41"/>
      <c r="I13"/>
      <c r="J13"/>
      <c r="K13"/>
      <c r="L13"/>
      <c r="M13"/>
      <c r="N13"/>
      <c r="O13"/>
    </row>
    <row r="14" spans="1:15" x14ac:dyDescent="0.25">
      <c r="A14" s="39"/>
      <c r="B14" s="82">
        <v>4</v>
      </c>
      <c r="C14" s="83">
        <v>1.25</v>
      </c>
      <c r="D14" s="83">
        <v>1.5</v>
      </c>
      <c r="E14" s="84">
        <v>1.3</v>
      </c>
      <c r="F14" s="40"/>
      <c r="G14" s="41"/>
      <c r="I14"/>
      <c r="J14"/>
      <c r="K14"/>
      <c r="L14"/>
      <c r="M14"/>
      <c r="N14"/>
      <c r="O14"/>
    </row>
    <row r="15" spans="1:15" x14ac:dyDescent="0.25">
      <c r="A15" s="39"/>
      <c r="B15" s="85">
        <v>5</v>
      </c>
      <c r="C15" s="86">
        <v>1.5</v>
      </c>
      <c r="D15" s="86">
        <v>2.5</v>
      </c>
      <c r="E15" s="87">
        <v>1.9</v>
      </c>
      <c r="F15" s="40"/>
      <c r="G15" s="41"/>
      <c r="I15"/>
      <c r="J15"/>
      <c r="K15"/>
      <c r="L15"/>
      <c r="M15"/>
      <c r="N15"/>
      <c r="O15"/>
    </row>
    <row r="16" spans="1:15" x14ac:dyDescent="0.25">
      <c r="A16" s="39"/>
      <c r="B16" s="40"/>
      <c r="C16" s="40"/>
      <c r="D16" s="40"/>
      <c r="E16" s="40"/>
      <c r="F16" s="40"/>
      <c r="G16" s="41"/>
      <c r="I16"/>
      <c r="J16"/>
      <c r="K16"/>
      <c r="L16"/>
      <c r="M16"/>
      <c r="N16"/>
      <c r="O16"/>
    </row>
    <row r="17" spans="1:15" x14ac:dyDescent="0.25">
      <c r="A17" s="55" t="s">
        <v>2</v>
      </c>
      <c r="B17" s="40" t="s">
        <v>116</v>
      </c>
      <c r="C17" s="40"/>
      <c r="D17" s="40"/>
      <c r="E17" s="40"/>
      <c r="F17" s="40"/>
      <c r="G17" s="41"/>
      <c r="I17"/>
      <c r="J17"/>
      <c r="K17"/>
      <c r="L17"/>
      <c r="M17"/>
      <c r="N17"/>
      <c r="O17"/>
    </row>
    <row r="18" spans="1:15" ht="15.75" thickBot="1" x14ac:dyDescent="0.3">
      <c r="A18" s="43">
        <f>INDEX('Point Grid'!$C$8:$I$28,MATCH($A$1,'Point Grid'!$A$8:$A$28,0),MATCH(A17,'Point Grid'!$C$7:$I$7,0))</f>
        <v>1.5</v>
      </c>
      <c r="B18" s="40" t="s">
        <v>118</v>
      </c>
      <c r="C18" s="40"/>
      <c r="D18" s="40"/>
      <c r="E18" s="40"/>
      <c r="F18" s="40"/>
      <c r="G18" s="41"/>
      <c r="I18"/>
      <c r="J18"/>
      <c r="K18"/>
      <c r="L18"/>
      <c r="M18"/>
      <c r="N18"/>
      <c r="O18"/>
    </row>
    <row r="19" spans="1:15" ht="15.75" thickBot="1" x14ac:dyDescent="0.3">
      <c r="A19" s="4"/>
      <c r="B19" s="57" t="s">
        <v>117</v>
      </c>
      <c r="C19" s="57"/>
      <c r="D19" s="57"/>
      <c r="E19" s="57"/>
      <c r="F19" s="57"/>
      <c r="G19" s="58"/>
      <c r="I19"/>
      <c r="J19"/>
      <c r="K19"/>
      <c r="L19"/>
      <c r="M19"/>
      <c r="N19"/>
      <c r="O19"/>
    </row>
    <row r="20" spans="1:15" x14ac:dyDescent="0.25">
      <c r="I20"/>
      <c r="J20"/>
      <c r="K20"/>
      <c r="L20"/>
      <c r="M20"/>
      <c r="N20"/>
      <c r="O20"/>
    </row>
    <row r="21" spans="1:15" x14ac:dyDescent="0.25">
      <c r="I21"/>
      <c r="J21"/>
      <c r="K21"/>
      <c r="L21"/>
      <c r="M21"/>
      <c r="N21"/>
      <c r="O21"/>
    </row>
    <row r="22" spans="1:15" x14ac:dyDescent="0.25">
      <c r="I22"/>
      <c r="J22"/>
      <c r="K22"/>
      <c r="L22"/>
      <c r="M22"/>
      <c r="N22"/>
      <c r="O22"/>
    </row>
    <row r="23" spans="1:15" x14ac:dyDescent="0.25">
      <c r="I23"/>
      <c r="J23"/>
      <c r="K23"/>
      <c r="L23"/>
      <c r="M23"/>
      <c r="N23"/>
      <c r="O23"/>
    </row>
    <row r="24" spans="1:15" x14ac:dyDescent="0.25">
      <c r="I24"/>
      <c r="J24"/>
      <c r="K24"/>
      <c r="L24"/>
      <c r="M24"/>
      <c r="N24"/>
      <c r="O24"/>
    </row>
    <row r="25" spans="1:15" x14ac:dyDescent="0.25">
      <c r="I25"/>
      <c r="J25"/>
      <c r="K25"/>
      <c r="L25"/>
      <c r="M25"/>
      <c r="N25"/>
      <c r="O25"/>
    </row>
    <row r="26" spans="1:15" x14ac:dyDescent="0.25">
      <c r="I26"/>
      <c r="J26"/>
      <c r="K26"/>
      <c r="L26"/>
      <c r="M26"/>
      <c r="N26"/>
      <c r="O26"/>
    </row>
    <row r="27" spans="1:15" x14ac:dyDescent="0.25">
      <c r="I27"/>
      <c r="J27"/>
      <c r="K27"/>
      <c r="L27"/>
      <c r="M27"/>
      <c r="N27"/>
      <c r="O27"/>
    </row>
    <row r="28" spans="1:15" x14ac:dyDescent="0.25">
      <c r="I28"/>
      <c r="J28"/>
      <c r="K28"/>
      <c r="L28"/>
      <c r="M28"/>
      <c r="N28"/>
      <c r="O28"/>
    </row>
    <row r="29" spans="1:15" x14ac:dyDescent="0.25">
      <c r="I29"/>
      <c r="J29"/>
      <c r="K29"/>
      <c r="L29"/>
      <c r="M29"/>
      <c r="N29"/>
      <c r="O29"/>
    </row>
    <row r="30" spans="1:15" x14ac:dyDescent="0.25">
      <c r="I30"/>
      <c r="J30"/>
      <c r="K30"/>
      <c r="L30"/>
      <c r="M30"/>
      <c r="N30"/>
      <c r="O30"/>
    </row>
    <row r="31" spans="1:15" x14ac:dyDescent="0.25">
      <c r="I31"/>
      <c r="J31"/>
      <c r="K31"/>
      <c r="L31"/>
      <c r="M31"/>
      <c r="N31"/>
      <c r="O31"/>
    </row>
    <row r="32" spans="1:15" x14ac:dyDescent="0.25">
      <c r="I32"/>
      <c r="J32"/>
      <c r="K32"/>
      <c r="L32"/>
      <c r="M32"/>
      <c r="N32"/>
      <c r="O32"/>
    </row>
    <row r="33" spans="9:15" x14ac:dyDescent="0.25">
      <c r="I33"/>
      <c r="J33"/>
      <c r="K33"/>
      <c r="L33"/>
      <c r="M33"/>
      <c r="N33"/>
      <c r="O33"/>
    </row>
    <row r="34" spans="9:15" x14ac:dyDescent="0.25">
      <c r="I34"/>
      <c r="J34"/>
      <c r="K34"/>
      <c r="L34"/>
      <c r="M34"/>
      <c r="N34"/>
      <c r="O34"/>
    </row>
    <row r="35" spans="9:15" x14ac:dyDescent="0.25">
      <c r="I35"/>
      <c r="J35"/>
      <c r="K35"/>
      <c r="L35"/>
      <c r="M35"/>
      <c r="N35"/>
      <c r="O35"/>
    </row>
    <row r="36" spans="9:15" x14ac:dyDescent="0.25">
      <c r="I36"/>
      <c r="J36"/>
      <c r="K36"/>
      <c r="L36"/>
      <c r="M36"/>
      <c r="N36"/>
      <c r="O36"/>
    </row>
    <row r="37" spans="9:15" x14ac:dyDescent="0.25">
      <c r="I37"/>
      <c r="J37"/>
      <c r="K37"/>
      <c r="L37"/>
      <c r="M37"/>
      <c r="N37"/>
      <c r="O37"/>
    </row>
    <row r="38" spans="9:15" x14ac:dyDescent="0.25">
      <c r="I38"/>
      <c r="J38"/>
      <c r="K38"/>
      <c r="L38"/>
      <c r="M38"/>
      <c r="N38"/>
      <c r="O38"/>
    </row>
    <row r="39" spans="9:15" x14ac:dyDescent="0.25">
      <c r="I39"/>
      <c r="J39"/>
      <c r="K39"/>
      <c r="L39"/>
      <c r="M39"/>
      <c r="N39"/>
      <c r="O39"/>
    </row>
    <row r="40" spans="9:15" x14ac:dyDescent="0.25">
      <c r="I40"/>
      <c r="J40"/>
      <c r="K40"/>
      <c r="L40"/>
      <c r="M40"/>
      <c r="N40"/>
      <c r="O40"/>
    </row>
    <row r="41" spans="9:15" x14ac:dyDescent="0.25">
      <c r="I41"/>
      <c r="J41"/>
      <c r="K41"/>
      <c r="L41"/>
      <c r="M41"/>
      <c r="N41"/>
      <c r="O41"/>
    </row>
    <row r="42" spans="9:15" x14ac:dyDescent="0.25">
      <c r="I42"/>
      <c r="J42"/>
      <c r="K42"/>
      <c r="L42"/>
      <c r="M42"/>
      <c r="N42"/>
      <c r="O42"/>
    </row>
    <row r="43" spans="9:15" x14ac:dyDescent="0.25">
      <c r="I43"/>
      <c r="J43"/>
      <c r="K43"/>
      <c r="L43"/>
      <c r="M43"/>
      <c r="N43"/>
      <c r="O43"/>
    </row>
    <row r="44" spans="9:15" x14ac:dyDescent="0.25">
      <c r="I44"/>
      <c r="J44"/>
      <c r="K44"/>
      <c r="L44"/>
      <c r="M44"/>
      <c r="N44"/>
      <c r="O44"/>
    </row>
  </sheetData>
  <sheetProtection formatCells="0" formatColumns="0" formatRows="0"/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2">
    <dataValidation type="decimal" allowBlank="1" showInputMessage="1" showErrorMessage="1" sqref="A19" xr:uid="{6A0C24B5-3699-487B-AA51-D4864B33CB31}">
      <formula1>0</formula1>
      <formula2>A18</formula2>
    </dataValidation>
    <dataValidation type="list" allowBlank="1" showInputMessage="1" showErrorMessage="1" sqref="B1" xr:uid="{1B3C0B11-8266-419A-A07A-919E45E78D0E}">
      <formula1>"Finished, Flag for Review, Incomplete"</formula1>
    </dataValidation>
  </dataValidations>
  <hyperlinks>
    <hyperlink ref="G1" location="Navigator!A1" display="Navigator" xr:uid="{9085A111-8DEB-4EA4-9D38-9A86E49B8778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C5AA1-B590-4E58-9C3A-F9E498CB5D9F}">
  <sheetPr codeName="Sheet8"/>
  <dimension ref="A1:K27"/>
  <sheetViews>
    <sheetView workbookViewId="0"/>
  </sheetViews>
  <sheetFormatPr defaultRowHeight="15" x14ac:dyDescent="0.25"/>
  <cols>
    <col min="2" max="2" width="16.85546875" customWidth="1"/>
    <col min="10" max="10" width="3.42578125" bestFit="1" customWidth="1"/>
  </cols>
  <sheetData>
    <row r="1" spans="1:11" ht="15.75" x14ac:dyDescent="0.25">
      <c r="A1" s="37">
        <v>6</v>
      </c>
      <c r="B1" s="35" t="s">
        <v>438</v>
      </c>
      <c r="C1" s="38"/>
      <c r="D1" s="38"/>
      <c r="E1" s="38"/>
      <c r="F1" s="38"/>
      <c r="G1" s="38"/>
      <c r="H1" s="38"/>
      <c r="I1" s="34" t="s">
        <v>284</v>
      </c>
      <c r="J1" s="28"/>
      <c r="K1" s="36" t="s">
        <v>38</v>
      </c>
    </row>
    <row r="2" spans="1:11" x14ac:dyDescent="0.25">
      <c r="A2" s="39"/>
      <c r="B2" s="40"/>
      <c r="C2" s="40"/>
      <c r="D2" s="40"/>
      <c r="E2" s="40"/>
      <c r="F2" s="40"/>
      <c r="G2" s="40"/>
      <c r="H2" s="40"/>
      <c r="I2" s="41"/>
      <c r="J2" s="28" t="s">
        <v>63</v>
      </c>
    </row>
    <row r="3" spans="1:11" x14ac:dyDescent="0.25">
      <c r="A3" s="42" t="s">
        <v>14</v>
      </c>
      <c r="B3" s="40" t="s">
        <v>301</v>
      </c>
      <c r="C3" s="40"/>
      <c r="D3" s="40"/>
      <c r="E3" s="40"/>
      <c r="F3" s="40"/>
      <c r="G3" s="40"/>
      <c r="H3" s="40"/>
      <c r="I3" s="41"/>
      <c r="J3" s="28"/>
    </row>
    <row r="4" spans="1:11" x14ac:dyDescent="0.25">
      <c r="A4" s="39"/>
      <c r="B4" s="40" t="s">
        <v>302</v>
      </c>
      <c r="C4" s="40"/>
      <c r="D4" s="40"/>
      <c r="E4" s="40"/>
      <c r="F4" s="40"/>
      <c r="G4" s="40"/>
      <c r="H4" s="40"/>
      <c r="I4" s="41"/>
    </row>
    <row r="5" spans="1:11" x14ac:dyDescent="0.25">
      <c r="A5" s="39"/>
      <c r="B5" s="40"/>
      <c r="C5" s="40"/>
      <c r="D5" s="40"/>
      <c r="E5" s="40"/>
      <c r="F5" s="40"/>
      <c r="G5" s="40"/>
      <c r="H5" s="40"/>
      <c r="I5" s="41"/>
    </row>
    <row r="6" spans="1:11" x14ac:dyDescent="0.25">
      <c r="A6" s="39"/>
      <c r="B6" s="40" t="s">
        <v>305</v>
      </c>
      <c r="C6" s="40"/>
      <c r="D6" s="40"/>
      <c r="E6" s="40"/>
      <c r="F6" s="40"/>
      <c r="G6" s="40"/>
      <c r="H6" s="40"/>
      <c r="I6" s="41"/>
    </row>
    <row r="7" spans="1:11" x14ac:dyDescent="0.25">
      <c r="A7" s="39"/>
      <c r="B7" s="40" t="s">
        <v>306</v>
      </c>
      <c r="C7" s="40"/>
      <c r="D7" s="40"/>
      <c r="E7" s="40"/>
      <c r="F7" s="40"/>
      <c r="G7" s="40"/>
      <c r="H7" s="40"/>
      <c r="I7" s="41"/>
    </row>
    <row r="8" spans="1:11" x14ac:dyDescent="0.25">
      <c r="A8" s="39"/>
      <c r="B8" s="40"/>
      <c r="C8" s="40"/>
      <c r="D8" s="40"/>
      <c r="E8" s="40"/>
      <c r="F8" s="40"/>
      <c r="G8" s="40"/>
      <c r="H8" s="40"/>
      <c r="I8" s="41"/>
    </row>
    <row r="9" spans="1:11" x14ac:dyDescent="0.25">
      <c r="A9" s="39"/>
      <c r="B9" s="143">
        <v>5000</v>
      </c>
      <c r="C9" s="59" t="s">
        <v>303</v>
      </c>
      <c r="D9" s="59"/>
      <c r="E9" s="59"/>
      <c r="F9" s="142"/>
      <c r="G9" s="40"/>
      <c r="H9" s="40"/>
      <c r="I9" s="41"/>
    </row>
    <row r="10" spans="1:11" x14ac:dyDescent="0.25">
      <c r="A10" s="39"/>
      <c r="B10" s="40"/>
      <c r="C10" s="40"/>
      <c r="D10" s="40"/>
      <c r="E10" s="40"/>
      <c r="F10" s="40"/>
      <c r="G10" s="40"/>
      <c r="H10" s="40"/>
      <c r="I10" s="41"/>
    </row>
    <row r="11" spans="1:11" x14ac:dyDescent="0.25">
      <c r="A11" s="55" t="s">
        <v>2</v>
      </c>
      <c r="B11" s="40" t="s">
        <v>304</v>
      </c>
      <c r="C11" s="40"/>
      <c r="D11" s="40"/>
      <c r="E11" s="40"/>
      <c r="F11" s="40"/>
      <c r="G11" s="40"/>
      <c r="H11" s="40"/>
      <c r="I11" s="41"/>
    </row>
    <row r="12" spans="1:11" ht="15.75" thickBot="1" x14ac:dyDescent="0.3">
      <c r="A12" s="43">
        <f>INDEX('Point Grid'!$C$8:$I$28,MATCH($A$1,'Point Grid'!$A$8:$A$28,0),MATCH(A11,'Point Grid'!$C$7:$I$7,0))</f>
        <v>1.5</v>
      </c>
      <c r="B12" s="40"/>
      <c r="C12" s="40"/>
      <c r="D12" s="40"/>
      <c r="E12" s="40"/>
      <c r="F12" s="40"/>
      <c r="G12" s="40"/>
      <c r="H12" s="40"/>
      <c r="I12" s="41"/>
    </row>
    <row r="13" spans="1:11" ht="15.75" thickBot="1" x14ac:dyDescent="0.3">
      <c r="A13" s="4"/>
      <c r="B13" s="40"/>
      <c r="C13" s="40"/>
      <c r="D13" s="40"/>
      <c r="E13" s="40"/>
      <c r="F13" s="40"/>
      <c r="G13" s="40"/>
      <c r="H13" s="40"/>
      <c r="I13" s="41"/>
    </row>
    <row r="14" spans="1:11" x14ac:dyDescent="0.25">
      <c r="A14" s="39"/>
      <c r="B14" s="40"/>
      <c r="C14" s="40"/>
      <c r="D14" s="40"/>
      <c r="E14" s="40"/>
      <c r="F14" s="40"/>
      <c r="G14" s="40"/>
      <c r="H14" s="40"/>
      <c r="I14" s="41"/>
    </row>
    <row r="15" spans="1:11" x14ac:dyDescent="0.25">
      <c r="A15" s="39"/>
      <c r="B15" s="40" t="s">
        <v>307</v>
      </c>
      <c r="C15" s="40"/>
      <c r="D15" s="40"/>
      <c r="E15" s="40"/>
      <c r="F15" s="40"/>
      <c r="G15" s="40"/>
      <c r="H15" s="40"/>
      <c r="I15" s="41"/>
    </row>
    <row r="16" spans="1:11" x14ac:dyDescent="0.25">
      <c r="A16" s="39"/>
      <c r="B16" s="40" t="s">
        <v>308</v>
      </c>
      <c r="C16" s="40"/>
      <c r="D16" s="40"/>
      <c r="E16" s="40"/>
      <c r="F16" s="40"/>
      <c r="G16" s="40"/>
      <c r="H16" s="40"/>
      <c r="I16" s="41"/>
    </row>
    <row r="17" spans="1:9" x14ac:dyDescent="0.25">
      <c r="A17" s="55" t="s">
        <v>3</v>
      </c>
      <c r="B17" s="40" t="s">
        <v>309</v>
      </c>
      <c r="C17" s="40"/>
      <c r="D17" s="40"/>
      <c r="E17" s="40"/>
      <c r="F17" s="40"/>
      <c r="G17" s="40"/>
      <c r="H17" s="40"/>
      <c r="I17" s="41"/>
    </row>
    <row r="18" spans="1:9" ht="15.75" thickBot="1" x14ac:dyDescent="0.3">
      <c r="A18" s="43">
        <f>INDEX('Point Grid'!$C$8:$I$28,MATCH($A$1,'Point Grid'!$A$8:$A$28,0),MATCH(A17,'Point Grid'!$C$7:$I$7,0))</f>
        <v>0.25</v>
      </c>
      <c r="B18" s="40" t="s">
        <v>310</v>
      </c>
      <c r="C18" s="40"/>
      <c r="D18" s="40"/>
      <c r="E18" s="40"/>
      <c r="F18" s="40"/>
      <c r="G18" s="40"/>
      <c r="H18" s="40"/>
      <c r="I18" s="41"/>
    </row>
    <row r="19" spans="1:9" ht="15.75" thickBot="1" x14ac:dyDescent="0.3">
      <c r="A19" s="4"/>
      <c r="B19" s="40"/>
      <c r="C19" s="40"/>
      <c r="D19" s="40"/>
      <c r="E19" s="40"/>
      <c r="F19" s="40"/>
      <c r="G19" s="40"/>
      <c r="H19" s="40"/>
      <c r="I19" s="41"/>
    </row>
    <row r="20" spans="1:9" x14ac:dyDescent="0.25">
      <c r="A20" s="39"/>
      <c r="B20" s="40"/>
      <c r="C20" s="40"/>
      <c r="D20" s="40"/>
      <c r="E20" s="40"/>
      <c r="F20" s="40"/>
      <c r="G20" s="40"/>
      <c r="H20" s="40"/>
      <c r="I20" s="41"/>
    </row>
    <row r="21" spans="1:9" x14ac:dyDescent="0.25">
      <c r="A21" s="39"/>
      <c r="B21" s="40" t="s">
        <v>311</v>
      </c>
      <c r="C21" s="40"/>
      <c r="D21" s="40"/>
      <c r="E21" s="40"/>
      <c r="F21" s="40"/>
      <c r="G21" s="40"/>
      <c r="H21" s="40"/>
      <c r="I21" s="41"/>
    </row>
    <row r="22" spans="1:9" x14ac:dyDescent="0.25">
      <c r="A22" s="39"/>
      <c r="B22" s="40" t="s">
        <v>312</v>
      </c>
      <c r="C22" s="40"/>
      <c r="D22" s="40"/>
      <c r="E22" s="40"/>
      <c r="F22" s="40"/>
      <c r="G22" s="40"/>
      <c r="H22" s="40"/>
      <c r="I22" s="41"/>
    </row>
    <row r="23" spans="1:9" x14ac:dyDescent="0.25">
      <c r="A23" s="39"/>
      <c r="B23" s="40" t="s">
        <v>313</v>
      </c>
      <c r="C23" s="40"/>
      <c r="D23" s="40"/>
      <c r="E23" s="40"/>
      <c r="F23" s="40"/>
      <c r="G23" s="40"/>
      <c r="H23" s="40"/>
      <c r="I23" s="41"/>
    </row>
    <row r="24" spans="1:9" x14ac:dyDescent="0.25">
      <c r="A24" s="39"/>
      <c r="B24" s="40"/>
      <c r="C24" s="40"/>
      <c r="D24" s="40"/>
      <c r="E24" s="40"/>
      <c r="F24" s="40"/>
      <c r="G24" s="40"/>
      <c r="H24" s="40"/>
      <c r="I24" s="41"/>
    </row>
    <row r="25" spans="1:9" x14ac:dyDescent="0.25">
      <c r="A25" s="55" t="s">
        <v>4</v>
      </c>
      <c r="B25" s="40" t="s">
        <v>314</v>
      </c>
      <c r="C25" s="40"/>
      <c r="D25" s="40"/>
      <c r="E25" s="40"/>
      <c r="F25" s="40"/>
      <c r="G25" s="40"/>
      <c r="H25" s="40"/>
      <c r="I25" s="41"/>
    </row>
    <row r="26" spans="1:9" ht="15.75" thickBot="1" x14ac:dyDescent="0.3">
      <c r="A26" s="43">
        <f>INDEX('Point Grid'!$C$8:$I$28,MATCH($A$1,'Point Grid'!$A$8:$A$28,0),MATCH(A25,'Point Grid'!$C$7:$I$7,0))</f>
        <v>1</v>
      </c>
      <c r="B26" s="40" t="s">
        <v>315</v>
      </c>
      <c r="C26" s="40"/>
      <c r="D26" s="40"/>
      <c r="E26" s="40"/>
      <c r="F26" s="40"/>
      <c r="G26" s="40"/>
      <c r="H26" s="40"/>
      <c r="I26" s="41"/>
    </row>
    <row r="27" spans="1:9" ht="15.75" thickBot="1" x14ac:dyDescent="0.3">
      <c r="A27" s="4"/>
      <c r="B27" s="57"/>
      <c r="C27" s="57"/>
      <c r="D27" s="57"/>
      <c r="E27" s="57"/>
      <c r="F27" s="57"/>
      <c r="G27" s="57"/>
      <c r="H27" s="57"/>
      <c r="I27" s="58"/>
    </row>
  </sheetData>
  <conditionalFormatting sqref="B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count="2">
    <dataValidation type="list" allowBlank="1" showInputMessage="1" showErrorMessage="1" sqref="B1" xr:uid="{A7F6BA72-DBF9-4D65-8C56-A9F986DEA640}">
      <formula1>"Finished, Flag for Review, Incomplete"</formula1>
    </dataValidation>
    <dataValidation type="decimal" allowBlank="1" showInputMessage="1" showErrorMessage="1" sqref="A13 A19 A27" xr:uid="{17A9C4F7-B42E-4098-9943-1E636D64CD26}">
      <formula1>0</formula1>
      <formula2>A12</formula2>
    </dataValidation>
  </dataValidations>
  <hyperlinks>
    <hyperlink ref="I1" location="Navigator!A1" display="Navigator" xr:uid="{1F8FA352-EAFF-4214-AD1E-B2DB05FD22B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Instructions</vt:lpstr>
      <vt:lpstr>Point Grid</vt:lpstr>
      <vt:lpstr>Navigator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2020-12-22T11:57:29Z</dcterms:created>
  <dcterms:modified xsi:type="dcterms:W3CDTF">2025-09-16T11:25:01Z</dcterms:modified>
</cp:coreProperties>
</file>