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8AF52E81-331E-4843-828C-5A58679D9267}" xr6:coauthVersionLast="47" xr6:coauthVersionMax="47" xr10:uidLastSave="{00000000-0000-0000-0000-000000000000}"/>
  <bookViews>
    <workbookView xWindow="-120" yWindow="-120" windowWidth="29040" windowHeight="15840" tabRatio="680" xr2:uid="{54437323-BBA6-4BBB-B712-50207489947E}"/>
  </bookViews>
  <sheets>
    <sheet name="Instructions" sheetId="3" r:id="rId1"/>
    <sheet name="Point Grid" sheetId="1" r:id="rId2"/>
    <sheet name="Navigator" sheetId="23" r:id="rId3"/>
    <sheet name="1" sheetId="2" r:id="rId4"/>
    <sheet name="2" sheetId="4" r:id="rId5"/>
    <sheet name="3" sheetId="5" r:id="rId6"/>
    <sheet name="4" sheetId="6" r:id="rId7"/>
    <sheet name="5" sheetId="7" r:id="rId8"/>
    <sheet name="6" sheetId="8" r:id="rId9"/>
    <sheet name="7" sheetId="26" r:id="rId10"/>
    <sheet name="8" sheetId="10" r:id="rId11"/>
    <sheet name="9" sheetId="11" r:id="rId12"/>
    <sheet name="10" sheetId="12" r:id="rId13"/>
    <sheet name="11" sheetId="13" r:id="rId14"/>
    <sheet name="12" sheetId="14" r:id="rId15"/>
    <sheet name="13" sheetId="15" r:id="rId16"/>
    <sheet name="14" sheetId="16" r:id="rId17"/>
    <sheet name="15" sheetId="17" r:id="rId18"/>
    <sheet name="16" sheetId="18" r:id="rId19"/>
    <sheet name="17" sheetId="19" r:id="rId20"/>
    <sheet name="18" sheetId="20" r:id="rId21"/>
    <sheet name="19" sheetId="21" r:id="rId22"/>
    <sheet name="20" sheetId="25" r:id="rId23"/>
    <sheet name="21" sheetId="28" r:id="rId2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8" i="1" l="1"/>
  <c r="B28" i="1"/>
  <c r="B30" i="1" s="1"/>
  <c r="A1" i="28"/>
  <c r="A45" i="28" s="1"/>
  <c r="A1" i="26"/>
  <c r="A30" i="26" s="1"/>
  <c r="B22" i="26"/>
  <c r="B21" i="26"/>
  <c r="B20" i="26"/>
  <c r="B19" i="26"/>
  <c r="B5" i="26"/>
  <c r="J28" i="1"/>
  <c r="A4" i="28" l="1"/>
  <c r="A10" i="28"/>
  <c r="A36" i="28"/>
  <c r="H29" i="23"/>
  <c r="A26" i="26"/>
  <c r="A1" i="25"/>
  <c r="A1" i="21"/>
  <c r="A1" i="20"/>
  <c r="A27" i="20" s="1"/>
  <c r="A1" i="19"/>
  <c r="A1" i="18"/>
  <c r="A1" i="17"/>
  <c r="A1" i="16"/>
  <c r="A1" i="15"/>
  <c r="A1" i="14"/>
  <c r="A1" i="13"/>
  <c r="A1" i="12"/>
  <c r="A56" i="12" s="1"/>
  <c r="A1" i="11"/>
  <c r="A1" i="10"/>
  <c r="A1" i="8"/>
  <c r="A1" i="7"/>
  <c r="A1" i="6"/>
  <c r="A1" i="5"/>
  <c r="A1" i="4"/>
  <c r="A29" i="4" s="1"/>
  <c r="A1" i="2"/>
  <c r="M28" i="1"/>
  <c r="N28" i="1"/>
  <c r="O28" i="1"/>
  <c r="P28" i="1"/>
  <c r="Q28" i="1"/>
  <c r="R28" i="1"/>
  <c r="S28" i="1"/>
  <c r="A26" i="21" l="1"/>
  <c r="A30" i="21"/>
  <c r="A52" i="2"/>
  <c r="A48" i="2" l="1"/>
  <c r="A36" i="6"/>
  <c r="A17" i="5"/>
  <c r="A26" i="11" l="1"/>
  <c r="A11" i="11"/>
  <c r="A43" i="8" l="1"/>
  <c r="A39" i="8"/>
  <c r="A35" i="8"/>
  <c r="A27" i="8"/>
  <c r="A23" i="8"/>
  <c r="D12" i="8"/>
  <c r="E12" i="8"/>
  <c r="F12" i="8"/>
  <c r="G12" i="8"/>
  <c r="H12" i="8"/>
  <c r="C12" i="8"/>
  <c r="I10" i="8"/>
  <c r="J10" i="8"/>
  <c r="K10" i="8"/>
  <c r="I11" i="8"/>
  <c r="J11" i="8"/>
  <c r="K11" i="8"/>
  <c r="J9" i="8"/>
  <c r="J12" i="8" s="1"/>
  <c r="K9" i="8"/>
  <c r="K12" i="8" s="1"/>
  <c r="I9" i="8"/>
  <c r="I12" i="8" s="1"/>
  <c r="A43" i="7" l="1"/>
  <c r="A39" i="7"/>
  <c r="A35" i="7"/>
  <c r="A31" i="7"/>
  <c r="A11" i="4" l="1"/>
  <c r="A7" i="4"/>
  <c r="J26" i="1"/>
  <c r="J27" i="1"/>
  <c r="H27" i="23" l="1"/>
  <c r="H28" i="23"/>
  <c r="B27" i="1"/>
  <c r="B26" i="1"/>
  <c r="L27" i="1"/>
  <c r="L26" i="1"/>
  <c r="M27" i="1"/>
  <c r="Q27" i="1"/>
  <c r="R27" i="1"/>
  <c r="S27" i="1"/>
  <c r="P27" i="1"/>
  <c r="N27" i="1"/>
  <c r="O27" i="1"/>
  <c r="A32" i="15" l="1"/>
  <c r="A24" i="10" l="1"/>
  <c r="A33" i="2" l="1"/>
  <c r="A44" i="2"/>
  <c r="A17" i="21" l="1"/>
  <c r="A23" i="20"/>
  <c r="A7" i="20"/>
  <c r="A18" i="19"/>
  <c r="A18" i="18"/>
  <c r="A37" i="17"/>
  <c r="A31" i="17"/>
  <c r="A24" i="16"/>
  <c r="A28" i="15"/>
  <c r="A24" i="15"/>
  <c r="A18" i="14"/>
  <c r="A29" i="13"/>
  <c r="A20" i="13"/>
  <c r="A15" i="13"/>
  <c r="A35" i="12"/>
  <c r="A31" i="12"/>
  <c r="A7" i="11"/>
  <c r="J13" i="1"/>
  <c r="J12" i="1"/>
  <c r="J23" i="1"/>
  <c r="J24" i="1"/>
  <c r="J22" i="1"/>
  <c r="J15" i="1"/>
  <c r="J14" i="1"/>
  <c r="J9" i="1"/>
  <c r="J25" i="1"/>
  <c r="J17" i="1"/>
  <c r="J11" i="1"/>
  <c r="J19" i="1"/>
  <c r="J10" i="1"/>
  <c r="J18" i="1"/>
  <c r="J20" i="1"/>
  <c r="J21" i="1"/>
  <c r="J16" i="1"/>
  <c r="H21" i="23" l="1"/>
  <c r="H24" i="23"/>
  <c r="H17" i="23"/>
  <c r="H26" i="23"/>
  <c r="H12" i="23"/>
  <c r="H20" i="23"/>
  <c r="H19" i="23"/>
  <c r="H18" i="23"/>
  <c r="H22" i="23"/>
  <c r="H14" i="23"/>
  <c r="H15" i="23"/>
  <c r="H16" i="23"/>
  <c r="H11" i="23"/>
  <c r="H25" i="23"/>
  <c r="H23" i="23"/>
  <c r="H13" i="23"/>
  <c r="H10" i="23"/>
  <c r="A20" i="10"/>
  <c r="A19" i="8"/>
  <c r="A25" i="7"/>
  <c r="A32" i="6"/>
  <c r="A13" i="5"/>
  <c r="L9" i="1" l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8" i="1"/>
  <c r="B9" i="1"/>
  <c r="A4" i="4" s="1"/>
  <c r="B10" i="1"/>
  <c r="A4" i="5" s="1"/>
  <c r="B11" i="1"/>
  <c r="A4" i="6" s="1"/>
  <c r="B12" i="1"/>
  <c r="A4" i="7" s="1"/>
  <c r="B13" i="1"/>
  <c r="A4" i="8" s="1"/>
  <c r="B14" i="1"/>
  <c r="A4" i="26" s="1"/>
  <c r="B15" i="1"/>
  <c r="A4" i="10" s="1"/>
  <c r="B16" i="1"/>
  <c r="A4" i="11" s="1"/>
  <c r="B17" i="1"/>
  <c r="A4" i="12" s="1"/>
  <c r="B18" i="1"/>
  <c r="A4" i="13" s="1"/>
  <c r="B19" i="1"/>
  <c r="A4" i="14" s="1"/>
  <c r="B20" i="1"/>
  <c r="A4" i="15" s="1"/>
  <c r="B21" i="1"/>
  <c r="A4" i="16" s="1"/>
  <c r="B22" i="1"/>
  <c r="A4" i="17" s="1"/>
  <c r="B23" i="1"/>
  <c r="A4" i="18" s="1"/>
  <c r="B24" i="1"/>
  <c r="A4" i="19" s="1"/>
  <c r="B25" i="1"/>
  <c r="A4" i="20" s="1"/>
  <c r="B8" i="1"/>
  <c r="A4" i="2" s="1"/>
  <c r="N25" i="1"/>
  <c r="R12" i="1"/>
  <c r="O25" i="1"/>
  <c r="N11" i="1"/>
  <c r="S24" i="1"/>
  <c r="R20" i="1"/>
  <c r="O16" i="1"/>
  <c r="P24" i="1"/>
  <c r="S10" i="1"/>
  <c r="S18" i="1"/>
  <c r="N9" i="1"/>
  <c r="M10" i="1"/>
  <c r="O19" i="1"/>
  <c r="S14" i="1"/>
  <c r="Q14" i="1"/>
  <c r="S16" i="1"/>
  <c r="S12" i="1"/>
  <c r="P11" i="1"/>
  <c r="R23" i="1"/>
  <c r="S22" i="1"/>
  <c r="R16" i="1"/>
  <c r="P18" i="1"/>
  <c r="Q23" i="1"/>
  <c r="O12" i="1"/>
  <c r="O20" i="1"/>
  <c r="M13" i="1"/>
  <c r="R24" i="1"/>
  <c r="M20" i="1"/>
  <c r="P17" i="1"/>
  <c r="R22" i="1"/>
  <c r="M23" i="1"/>
  <c r="Q20" i="1"/>
  <c r="M21" i="1"/>
  <c r="O24" i="1"/>
  <c r="Q25" i="1"/>
  <c r="O13" i="1"/>
  <c r="P20" i="1"/>
  <c r="S11" i="1"/>
  <c r="N18" i="1"/>
  <c r="O14" i="1"/>
  <c r="N14" i="1"/>
  <c r="S17" i="1"/>
  <c r="P16" i="1"/>
  <c r="P23" i="1"/>
  <c r="M18" i="1"/>
  <c r="R15" i="1"/>
  <c r="R19" i="1"/>
  <c r="Q16" i="1"/>
  <c r="M16" i="1"/>
  <c r="Q10" i="1"/>
  <c r="P15" i="1"/>
  <c r="M12" i="1"/>
  <c r="Q11" i="1"/>
  <c r="O18" i="1"/>
  <c r="N15" i="1"/>
  <c r="P19" i="1"/>
  <c r="R11" i="1"/>
  <c r="N20" i="1"/>
  <c r="Q19" i="1"/>
  <c r="M14" i="1"/>
  <c r="Q18" i="1"/>
  <c r="O10" i="1"/>
  <c r="Q9" i="1"/>
  <c r="R10" i="1"/>
  <c r="N19" i="1"/>
  <c r="Q12" i="1"/>
  <c r="O11" i="1"/>
  <c r="O21" i="1"/>
  <c r="S20" i="1"/>
  <c r="R18" i="1"/>
  <c r="P22" i="1"/>
  <c r="M19" i="1"/>
  <c r="P14" i="1"/>
  <c r="S23" i="1"/>
  <c r="N23" i="1"/>
  <c r="Q17" i="1"/>
  <c r="Q13" i="1"/>
  <c r="M17" i="1"/>
  <c r="O23" i="1"/>
  <c r="N17" i="1"/>
  <c r="N10" i="1"/>
  <c r="N12" i="1"/>
  <c r="P9" i="1"/>
  <c r="P25" i="1"/>
  <c r="R17" i="1"/>
  <c r="N24" i="1"/>
  <c r="M15" i="1"/>
  <c r="Q24" i="1"/>
  <c r="M24" i="1"/>
  <c r="S21" i="1"/>
  <c r="R9" i="1"/>
  <c r="Q15" i="1"/>
  <c r="N22" i="1"/>
  <c r="S9" i="1"/>
  <c r="M11" i="1"/>
  <c r="Q22" i="1"/>
  <c r="M22" i="1"/>
  <c r="R25" i="1"/>
  <c r="O9" i="1"/>
  <c r="N16" i="1"/>
  <c r="J8" i="1"/>
  <c r="O22" i="1"/>
  <c r="O15" i="1"/>
  <c r="M25" i="1"/>
  <c r="P12" i="1"/>
  <c r="O17" i="1"/>
  <c r="M9" i="1"/>
  <c r="S25" i="1"/>
  <c r="R14" i="1"/>
  <c r="S19" i="1"/>
  <c r="S15" i="1"/>
  <c r="P10" i="1"/>
  <c r="A4" i="21" l="1"/>
  <c r="H9" i="23"/>
  <c r="M32" i="1"/>
  <c r="Q21" i="1"/>
  <c r="S13" i="1"/>
  <c r="N21" i="1"/>
  <c r="R26" i="1"/>
  <c r="Q26" i="1"/>
  <c r="Q8" i="1"/>
  <c r="R8" i="1"/>
  <c r="M8" i="1"/>
  <c r="R13" i="1"/>
  <c r="M26" i="1"/>
  <c r="S8" i="1"/>
  <c r="N8" i="1"/>
  <c r="O8" i="1"/>
  <c r="R21" i="1"/>
  <c r="S26" i="1"/>
  <c r="N13" i="1"/>
  <c r="N26" i="1"/>
  <c r="O26" i="1"/>
  <c r="P13" i="1"/>
  <c r="P26" i="1"/>
  <c r="P8" i="1"/>
  <c r="P21" i="1"/>
  <c r="M30" i="1" l="1" a="1"/>
  <c r="M30" i="1" s="1"/>
  <c r="P30" i="1" s="1"/>
</calcChain>
</file>

<file path=xl/sharedStrings.xml><?xml version="1.0" encoding="utf-8"?>
<sst xmlns="http://schemas.openxmlformats.org/spreadsheetml/2006/main" count="738" uniqueCount="483">
  <si>
    <t>Question</t>
  </si>
  <si>
    <t>Sub-Part of Question</t>
  </si>
  <si>
    <t>(a)</t>
  </si>
  <si>
    <t>(b)</t>
  </si>
  <si>
    <t>(c)</t>
  </si>
  <si>
    <t>(d)</t>
  </si>
  <si>
    <t>(e)</t>
  </si>
  <si>
    <t>(f)</t>
  </si>
  <si>
    <t>(g)</t>
  </si>
  <si>
    <t>Total Point Value</t>
  </si>
  <si>
    <t>Total</t>
  </si>
  <si>
    <t>Status</t>
  </si>
  <si>
    <t>Your Score</t>
  </si>
  <si>
    <t>TOTAL</t>
  </si>
  <si>
    <t>Points</t>
  </si>
  <si>
    <t>Percentage:</t>
  </si>
  <si>
    <t>A</t>
  </si>
  <si>
    <t>B</t>
  </si>
  <si>
    <t>C</t>
  </si>
  <si>
    <t>Instructions</t>
  </si>
  <si>
    <t>1.) Find a quiet place and allow yourself the full four hour exam period to practice. Treat this just as you would the real exam.</t>
  </si>
  <si>
    <t>3.) Answer each question either to the side or below the grey question area.</t>
  </si>
  <si>
    <r>
      <t xml:space="preserve">4.) Use cell </t>
    </r>
    <r>
      <rPr>
        <b/>
        <sz val="11"/>
        <color theme="1"/>
        <rFont val="Calibri"/>
        <family val="2"/>
        <scheme val="minor"/>
      </rPr>
      <t>B1</t>
    </r>
    <r>
      <rPr>
        <sz val="11"/>
        <color theme="1"/>
        <rFont val="Calibri"/>
        <family val="2"/>
        <scheme val="minor"/>
      </rPr>
      <t xml:space="preserve"> on each question worksheet to mark whether you finished the question or not. You should use this feature to</t>
    </r>
  </si>
  <si>
    <t xml:space="preserve">       reflect your confidence in your answer. This way you'll know if you're on the money or your guesses were lucky.</t>
  </si>
  <si>
    <t>5.) Grade each question harshly. It's better to put in extra reviewing time now than find the examiners aren't as generous as you hoped.</t>
  </si>
  <si>
    <t>8.) Find the top five questions where you lost the most points. These are the topics you need to review the most intensely in the</t>
  </si>
  <si>
    <t xml:space="preserve">      next day or so.</t>
  </si>
  <si>
    <t>6.) Enter your estimated score for each sub-part of a question in the box beneath the sub-part point value. They look like:</t>
  </si>
  <si>
    <r>
      <t xml:space="preserve">       Use increments of </t>
    </r>
    <r>
      <rPr>
        <b/>
        <sz val="11"/>
        <color theme="1"/>
        <rFont val="Calibri"/>
        <family val="2"/>
        <scheme val="minor"/>
      </rPr>
      <t>0.25</t>
    </r>
    <r>
      <rPr>
        <sz val="11"/>
        <color theme="1"/>
        <rFont val="Calibri"/>
        <family val="2"/>
        <scheme val="minor"/>
      </rPr>
      <t xml:space="preserve"> when scoring; pay attention to the language used in the question and the point value. An "</t>
    </r>
    <r>
      <rPr>
        <i/>
        <sz val="11"/>
        <color theme="1"/>
        <rFont val="Calibri"/>
        <family val="2"/>
        <scheme val="minor"/>
      </rPr>
      <t>identify" question</t>
    </r>
  </si>
  <si>
    <r>
      <t xml:space="preserve">       is likely 0.25 per item while an "</t>
    </r>
    <r>
      <rPr>
        <i/>
        <sz val="11"/>
        <color theme="1"/>
        <rFont val="Calibri"/>
        <family val="2"/>
        <scheme val="minor"/>
      </rPr>
      <t>explain</t>
    </r>
    <r>
      <rPr>
        <sz val="11"/>
        <color theme="1"/>
        <rFont val="Calibri"/>
        <family val="2"/>
        <scheme val="minor"/>
      </rPr>
      <t>" or "</t>
    </r>
    <r>
      <rPr>
        <i/>
        <sz val="11"/>
        <color theme="1"/>
        <rFont val="Calibri"/>
        <family val="2"/>
        <scheme val="minor"/>
      </rPr>
      <t>briefly justify</t>
    </r>
    <r>
      <rPr>
        <sz val="11"/>
        <color theme="1"/>
        <rFont val="Calibri"/>
        <family val="2"/>
        <scheme val="minor"/>
      </rPr>
      <t>" gets 0.25 for the item and another 0.25 for the justification.</t>
    </r>
  </si>
  <si>
    <t>slay the beast</t>
  </si>
  <si>
    <t>Solution</t>
  </si>
  <si>
    <t>Navigator – Select a question to go to it</t>
  </si>
  <si>
    <t>Question #</t>
  </si>
  <si>
    <t>2.) Use the Navigator worksheet to see a brief description of each question, its point value and navigate between questions in your preferred order.</t>
  </si>
  <si>
    <r>
      <t xml:space="preserve">7.) Use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to see your score and a breakdown of where you scored well and where you didn't.</t>
    </r>
  </si>
  <si>
    <r>
      <t xml:space="preserve">10.) Use the </t>
    </r>
    <r>
      <rPr>
        <u/>
        <sz val="11"/>
        <color theme="1"/>
        <rFont val="Calibri"/>
        <family val="2"/>
        <scheme val="minor"/>
      </rPr>
      <t>Reset Exam</t>
    </r>
    <r>
      <rPr>
        <sz val="11"/>
        <color theme="1"/>
        <rFont val="Calibri"/>
        <family val="2"/>
        <scheme val="minor"/>
      </rPr>
      <t xml:space="preserve"> button on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worksheet to clear all of your work ready for a new attempt at this exam later.</t>
    </r>
  </si>
  <si>
    <t>9.) On the BattleActs site → Custom Battles → BattleCards - Prior Exams → Select this exam and mark the cards you got right and wrong.</t>
  </si>
  <si>
    <t xml:space="preserve">      This allows your Battle Readiness Quotient (BRQ) to track your strengths and weaknesses.</t>
  </si>
  <si>
    <t>Passing Score:</t>
  </si>
  <si>
    <t>Territory</t>
  </si>
  <si>
    <t>Navigator</t>
  </si>
  <si>
    <t>An analyst is building a generalized linear model for a rating plan. The new plan</t>
  </si>
  <si>
    <t>will include the territory and deductible relativities from their existing  rating plan.</t>
  </si>
  <si>
    <t>Briefly describe how the analyst should incorporate territory and deductible into</t>
  </si>
  <si>
    <t>The analyst is building a pure premium model using a log-link function.</t>
  </si>
  <si>
    <t>Record ID</t>
  </si>
  <si>
    <t>Deductible</t>
  </si>
  <si>
    <t>Relativity</t>
  </si>
  <si>
    <t>Calculate the value for each record using the method you described in part (a) above</t>
  </si>
  <si>
    <t>which will allow the analyst to verify if the GLM is correctly set up.</t>
  </si>
  <si>
    <t>They want to verify their model is correctly incorporating the territory and deductible</t>
  </si>
  <si>
    <t>relativities which are shown below:</t>
  </si>
  <si>
    <t>You are given the following table for model selection:</t>
  </si>
  <si>
    <t>Model</t>
  </si>
  <si>
    <t>AIC</t>
  </si>
  <si>
    <t>Intercept + Age</t>
  </si>
  <si>
    <t>Intercept + Vehicle Body</t>
  </si>
  <si>
    <t>Intercept + Age + Vehicle Value</t>
  </si>
  <si>
    <t>Intercept + Age + Vehicle Body + Vehicle Value</t>
  </si>
  <si>
    <t>X</t>
  </si>
  <si>
    <t>Y</t>
  </si>
  <si>
    <t>You are given the following information for a fitted GLM:</t>
  </si>
  <si>
    <t>Response variable</t>
  </si>
  <si>
    <t>Occurrence of Accidents</t>
  </si>
  <si>
    <t>Response distribution</t>
  </si>
  <si>
    <t>Binomial</t>
  </si>
  <si>
    <t>Link</t>
  </si>
  <si>
    <t>Logit</t>
  </si>
  <si>
    <t>Parameter</t>
  </si>
  <si>
    <t>Intercept</t>
  </si>
  <si>
    <t>Driver's Age</t>
  </si>
  <si>
    <t>Area</t>
  </si>
  <si>
    <t>Vehicle Body</t>
  </si>
  <si>
    <t>Truck</t>
  </si>
  <si>
    <t>Other</t>
  </si>
  <si>
    <t>Sedan</t>
  </si>
  <si>
    <t>Calculate the odds ratio of a driver in age group 3, from area B, and with vehicle body</t>
  </si>
  <si>
    <t>type Truck having an accident.</t>
  </si>
  <si>
    <t>x</t>
  </si>
  <si>
    <t>An actuary is working on a usage based insurance (UBI) program for a state's Private Passenger</t>
  </si>
  <si>
    <t>Automobile market. They create a generalized linear model (GLM) to predict claim severity</t>
  </si>
  <si>
    <t xml:space="preserve">   an electric vehicle or not.</t>
  </si>
  <si>
    <t>• The log-link function is chosen.</t>
  </si>
  <si>
    <r>
      <t xml:space="preserve">by </t>
    </r>
    <r>
      <rPr>
        <i/>
        <sz val="11"/>
        <color theme="1"/>
        <rFont val="Calibri"/>
        <family val="2"/>
        <scheme val="minor"/>
      </rPr>
      <t>Daily Miles Driven</t>
    </r>
    <r>
      <rPr>
        <sz val="11"/>
        <color theme="1"/>
        <rFont val="Calibri"/>
        <family val="2"/>
        <scheme val="minor"/>
      </rPr>
      <t xml:space="preserve"> (</t>
    </r>
    <r>
      <rPr>
        <i/>
        <sz val="11"/>
        <color theme="1"/>
        <rFont val="Calibri"/>
        <family val="2"/>
        <scheme val="minor"/>
      </rPr>
      <t>DMD</t>
    </r>
    <r>
      <rPr>
        <sz val="11"/>
        <color theme="1"/>
        <rFont val="Calibri"/>
        <family val="2"/>
        <scheme val="minor"/>
      </rPr>
      <t xml:space="preserve">), </t>
    </r>
    <r>
      <rPr>
        <i/>
        <sz val="11"/>
        <color theme="1"/>
        <rFont val="Calibri"/>
        <family val="2"/>
        <scheme val="minor"/>
      </rPr>
      <t>Vehicle Type</t>
    </r>
    <r>
      <rPr>
        <sz val="11"/>
        <color theme="1"/>
        <rFont val="Calibri"/>
        <family val="2"/>
        <scheme val="minor"/>
      </rPr>
      <t xml:space="preserve">, and </t>
    </r>
    <r>
      <rPr>
        <i/>
        <sz val="11"/>
        <color theme="1"/>
        <rFont val="Calibri"/>
        <family val="2"/>
        <scheme val="minor"/>
      </rPr>
      <t>Electric Vehicle Ind</t>
    </r>
    <r>
      <rPr>
        <sz val="11"/>
        <color theme="1"/>
        <rFont val="Calibri"/>
        <family val="2"/>
        <scheme val="minor"/>
      </rPr>
      <t xml:space="preserve"> (</t>
    </r>
    <r>
      <rPr>
        <i/>
        <sz val="11"/>
        <color theme="1"/>
        <rFont val="Calibri"/>
        <family val="2"/>
        <scheme val="minor"/>
      </rPr>
      <t>EVInd</t>
    </r>
    <r>
      <rPr>
        <sz val="11"/>
        <color theme="1"/>
        <rFont val="Calibri"/>
        <family val="2"/>
        <scheme val="minor"/>
      </rPr>
      <t>).</t>
    </r>
  </si>
  <si>
    <r>
      <t xml:space="preserve">• </t>
    </r>
    <r>
      <rPr>
        <i/>
        <sz val="11"/>
        <color theme="1"/>
        <rFont val="Calibri"/>
        <family val="2"/>
        <scheme val="minor"/>
      </rPr>
      <t>Vehicle Type</t>
    </r>
    <r>
      <rPr>
        <sz val="11"/>
        <color theme="1"/>
        <rFont val="Calibri"/>
        <family val="2"/>
        <scheme val="minor"/>
      </rPr>
      <t xml:space="preserve"> is a categorical variable with levels: Car, Truck, and Van.</t>
    </r>
  </si>
  <si>
    <r>
      <t xml:space="preserve">• </t>
    </r>
    <r>
      <rPr>
        <i/>
        <sz val="11"/>
        <color theme="1"/>
        <rFont val="Calibri"/>
        <family val="2"/>
        <scheme val="minor"/>
      </rPr>
      <t>Electric Vehicle Ind</t>
    </r>
    <r>
      <rPr>
        <sz val="11"/>
        <color theme="1"/>
        <rFont val="Calibri"/>
        <family val="2"/>
        <scheme val="minor"/>
      </rPr>
      <t xml:space="preserve"> is a binary variable which classifies whether a vehicle is counted as</t>
    </r>
  </si>
  <si>
    <t>• The model results are as follows:</t>
  </si>
  <si>
    <t>Coefficient</t>
  </si>
  <si>
    <t>Vehicle Type: Truck</t>
  </si>
  <si>
    <t>Vehicle Type: Van</t>
  </si>
  <si>
    <t>EVInd</t>
  </si>
  <si>
    <t xml:space="preserve">Calculate the ratio of the estimated claim severity for an Electric Vehicle to that of a non-Electric </t>
  </si>
  <si>
    <t>Vehicle for the following characteristics:</t>
  </si>
  <si>
    <t>Daily Miles Driven</t>
  </si>
  <si>
    <t>Vehicle Type</t>
  </si>
  <si>
    <r>
      <t xml:space="preserve">The actuary is considering adding </t>
    </r>
    <r>
      <rPr>
        <i/>
        <sz val="11"/>
        <color theme="1"/>
        <rFont val="Calibri"/>
        <family val="2"/>
        <scheme val="minor"/>
      </rPr>
      <t xml:space="preserve">Years of Driving Experience </t>
    </r>
    <r>
      <rPr>
        <sz val="11"/>
        <color theme="1"/>
        <rFont val="Calibri"/>
        <family val="2"/>
        <scheme val="minor"/>
      </rPr>
      <t>(</t>
    </r>
    <r>
      <rPr>
        <i/>
        <sz val="11"/>
        <color theme="1"/>
        <rFont val="Calibri"/>
        <family val="2"/>
        <scheme val="minor"/>
      </rPr>
      <t>YDE</t>
    </r>
    <r>
      <rPr>
        <sz val="11"/>
        <color theme="1"/>
        <rFont val="Calibri"/>
        <family val="2"/>
        <scheme val="minor"/>
      </rPr>
      <t xml:space="preserve">) to the model. </t>
    </r>
  </si>
  <si>
    <t>is significant.</t>
  </si>
  <si>
    <t>Calculate the intercept term for a "typical" policyholder and briefly explain its meaning.</t>
  </si>
  <si>
    <r>
      <t xml:space="preserve">Suppose the median </t>
    </r>
    <r>
      <rPr>
        <i/>
        <sz val="11"/>
        <color theme="1"/>
        <rFont val="Calibri"/>
        <family val="2"/>
        <scheme val="minor"/>
      </rPr>
      <t>Daily Miles Driven</t>
    </r>
    <r>
      <rPr>
        <sz val="11"/>
        <color theme="1"/>
        <rFont val="Calibri"/>
        <family val="2"/>
        <scheme val="minor"/>
      </rPr>
      <t xml:space="preserve"> for your book of business is estimated as 20 miles per day.</t>
    </r>
  </si>
  <si>
    <t>Class</t>
  </si>
  <si>
    <t>Year 1</t>
  </si>
  <si>
    <t>Fatal</t>
  </si>
  <si>
    <t>Major</t>
  </si>
  <si>
    <t>TT</t>
  </si>
  <si>
    <t>Year 2</t>
  </si>
  <si>
    <t>An actuary has collected the following claim count data for Workers' Compensation claims.</t>
  </si>
  <si>
    <t>The only injury types are Fatal, Major, and Temporary Total (TT).</t>
  </si>
  <si>
    <t>The classes below are the only classes the company writes in Hazard Group F.</t>
  </si>
  <si>
    <t>Hazard Group F</t>
  </si>
  <si>
    <t>Let V denote the ratio of Fatal claims to TT claims.</t>
  </si>
  <si>
    <t>Let X denote the ratio of Major claims to TT claims.</t>
  </si>
  <si>
    <t>Calculate the estimated Expected Process Variance for X for the hazard group.</t>
  </si>
  <si>
    <t>Calculate the estimated Variance of Hypothetical Means for X for the hazard group.</t>
  </si>
  <si>
    <t>Calculate the estimated covariance between V and X for the hazard group.</t>
  </si>
  <si>
    <t>Calculate the credibilities used by Class 3 to estimate X for its population.</t>
  </si>
  <si>
    <t>Calculate the expected number of Major claims for Class 3.</t>
  </si>
  <si>
    <t>Year</t>
  </si>
  <si>
    <t>Given the following:</t>
  </si>
  <si>
    <t>EPV V</t>
  </si>
  <si>
    <t>VHM V</t>
  </si>
  <si>
    <t>Calculate the Variance of V and the Variance of X for Class 3.</t>
  </si>
  <si>
    <t>The following information was taken from two different experience rating plans:</t>
  </si>
  <si>
    <t>Experience Mod</t>
  </si>
  <si>
    <t>Plan A</t>
  </si>
  <si>
    <t>Plan B</t>
  </si>
  <si>
    <t>Experience Data</t>
  </si>
  <si>
    <t>Manual Premium ($)</t>
  </si>
  <si>
    <t>Losses ($)</t>
  </si>
  <si>
    <t>Insured</t>
  </si>
  <si>
    <t>All insureds are in the same industry. However, some are smaller firms than others.</t>
  </si>
  <si>
    <t>D</t>
  </si>
  <si>
    <t>E</t>
  </si>
  <si>
    <t>Manual Premium</t>
  </si>
  <si>
    <t>Demonstrate whether Plan A or Plan B appears to be more equitable according to:</t>
  </si>
  <si>
    <t xml:space="preserve">   (ii) the efficiency test</t>
  </si>
  <si>
    <t xml:space="preserve">   (i) the quintiles test</t>
  </si>
  <si>
    <t>Briefly explain whether Plan A or Plan B gives too much credit for good experience.</t>
  </si>
  <si>
    <t>Identify and explain two goals of experience rating.</t>
  </si>
  <si>
    <t>Policy Year</t>
  </si>
  <si>
    <t>Loss Experience</t>
  </si>
  <si>
    <t>Assume:</t>
  </si>
  <si>
    <t xml:space="preserve">   • The policy period being rated is January 1, 2021 to January 1, 2022.</t>
  </si>
  <si>
    <t>2021 indicated manual premium</t>
  </si>
  <si>
    <t>2021 experience modification factor</t>
  </si>
  <si>
    <t>Discuss whether each of the two goals identified in part (a) above are fulfilled.</t>
  </si>
  <si>
    <t>Given the following Workers' Compensation information for a Construction company:</t>
  </si>
  <si>
    <t xml:space="preserve">The Construction company plans to add an on-site medical team in 2022. </t>
  </si>
  <si>
    <t>Briefly discuss the potential impact of this to:</t>
  </si>
  <si>
    <t xml:space="preserve">   (i) the experience modification for 2022</t>
  </si>
  <si>
    <t xml:space="preserve">   (ii) the schedule modification for 2022</t>
  </si>
  <si>
    <t xml:space="preserve">   (iii) the experience modification for 2024.</t>
  </si>
  <si>
    <t>Both Employer A and Employer B want to purchase Workers' Compensation insurance in Alabama.</t>
  </si>
  <si>
    <t>The effective date is January 1, 2023 for each policy. The following information applies:</t>
  </si>
  <si>
    <t>Policy Effective Date</t>
  </si>
  <si>
    <t>Months of Data</t>
  </si>
  <si>
    <t>Subject Premium</t>
  </si>
  <si>
    <t>Employer A</t>
  </si>
  <si>
    <t>Employer B</t>
  </si>
  <si>
    <t>Employer</t>
  </si>
  <si>
    <t>Accident Date</t>
  </si>
  <si>
    <t>Claim Amount</t>
  </si>
  <si>
    <t>Claim Description</t>
  </si>
  <si>
    <t>Med only</t>
  </si>
  <si>
    <t>Wage loss</t>
  </si>
  <si>
    <t xml:space="preserve"> 3 claims from one occurrence - wage loss</t>
  </si>
  <si>
    <t>Disease loss</t>
  </si>
  <si>
    <t>4 claims from one occurrence - wage loss</t>
  </si>
  <si>
    <r>
      <t xml:space="preserve">Use the NCCI's </t>
    </r>
    <r>
      <rPr>
        <i/>
        <sz val="11"/>
        <color theme="1"/>
        <rFont val="Calibri"/>
        <family val="2"/>
        <scheme val="minor"/>
      </rPr>
      <t>Experience Rating Plan Manual for Workers' Compensation and Employers Liability Insurance</t>
    </r>
  </si>
  <si>
    <t>to answer the following questions:</t>
  </si>
  <si>
    <t>Demonstrate whether each employer qualifies for experience rating.</t>
  </si>
  <si>
    <t>For the employer(s) that qualify for experience rating, calculate the experience rating modification(s).</t>
  </si>
  <si>
    <t>You may use the following tables:</t>
  </si>
  <si>
    <t>State</t>
  </si>
  <si>
    <t>Column A</t>
  </si>
  <si>
    <t>Column B</t>
  </si>
  <si>
    <t>AL</t>
  </si>
  <si>
    <t>State table of Subject Premium Eligibility Amounts</t>
  </si>
  <si>
    <t>AL Primary/Excess Split Point</t>
  </si>
  <si>
    <t>Expected Loss</t>
  </si>
  <si>
    <t>Expected Excess Loss</t>
  </si>
  <si>
    <t>Historical Claim Data</t>
  </si>
  <si>
    <t>Expected Losses</t>
  </si>
  <si>
    <t>Weighting Value</t>
  </si>
  <si>
    <t>0 – 37,651</t>
  </si>
  <si>
    <t>10,482 – 15,135</t>
  </si>
  <si>
    <t>15,136 – 19,890</t>
  </si>
  <si>
    <t>19,891 – 33,268</t>
  </si>
  <si>
    <t>Ballast Value</t>
  </si>
  <si>
    <t>37,652 – 64,802</t>
  </si>
  <si>
    <t>G</t>
  </si>
  <si>
    <t>State Per Claim Accident Limit</t>
  </si>
  <si>
    <t>State Multiple Claim Accident Limit</t>
  </si>
  <si>
    <t>The following data were compiled from ABC Insurance Company's portfolio of</t>
  </si>
  <si>
    <t>Private Passenger Auto policies.</t>
  </si>
  <si>
    <t>Group</t>
  </si>
  <si>
    <t xml:space="preserve">Number of accident </t>
  </si>
  <si>
    <t>free years</t>
  </si>
  <si>
    <t xml:space="preserve">Earned Premium at </t>
  </si>
  <si>
    <t>Present Group D</t>
  </si>
  <si>
    <t>Rates</t>
  </si>
  <si>
    <t>Number of</t>
  </si>
  <si>
    <t>Calculate the credibility of a single car for each of the following ranges of accident-free years:</t>
  </si>
  <si>
    <t>The following table provides the single car credibility for the XYZ automobile insurance portfolio:</t>
  </si>
  <si>
    <t>Accident-Free Years</t>
  </si>
  <si>
    <t>Single Car Credibility</t>
  </si>
  <si>
    <t>1 or more</t>
  </si>
  <si>
    <t>2 or more</t>
  </si>
  <si>
    <t>3 or more</t>
  </si>
  <si>
    <t>Discuss two conclusions which can be drawn from the different credibility results of the ABC</t>
  </si>
  <si>
    <t>and XYZ portfolios.</t>
  </si>
  <si>
    <t xml:space="preserve">Explain why analysis of the two portfolios with different classification plans could assign </t>
  </si>
  <si>
    <t>different values to the credibility of the experience of a single car.</t>
  </si>
  <si>
    <t>Consider two policies:</t>
  </si>
  <si>
    <t xml:space="preserve">   • A retrospectively rated policy with no loss limit,</t>
  </si>
  <si>
    <t xml:space="preserve">   • A retrospectively rated policy with a $500,000 loss limit.</t>
  </si>
  <si>
    <t>Both policies are subject to the following parameters:</t>
  </si>
  <si>
    <t>Maximum Premium Factor</t>
  </si>
  <si>
    <t>Minimum Premium Factor</t>
  </si>
  <si>
    <t>Loss Conversion Factor</t>
  </si>
  <si>
    <t>Expected Loss &amp; ALAE Ratio</t>
  </si>
  <si>
    <t>Tax Multiplier</t>
  </si>
  <si>
    <t>Expense and Profit Provision</t>
  </si>
  <si>
    <t>Loss Elimination Ratio at $500,000</t>
  </si>
  <si>
    <t>Calculate the difference between the balance equations for the two policies.</t>
  </si>
  <si>
    <t>Loss Ratio</t>
  </si>
  <si>
    <t>Unlimited</t>
  </si>
  <si>
    <t>Limited</t>
  </si>
  <si>
    <t>Risk Number</t>
  </si>
  <si>
    <t>Calculate the loss elimination ratio.</t>
  </si>
  <si>
    <t>Given the following information:</t>
  </si>
  <si>
    <t>Loss per Claim</t>
  </si>
  <si>
    <t>Percent of Claims</t>
  </si>
  <si>
    <t>Full Coverage Premium</t>
  </si>
  <si>
    <t>Expected Ground-up Loss Ratio</t>
  </si>
  <si>
    <t>ALAE as a % of losses (assume the deductible doesn't apply to ALAE)</t>
  </si>
  <si>
    <t>Profit Provision</t>
  </si>
  <si>
    <t>Commission</t>
  </si>
  <si>
    <t>Other Variable Expenses</t>
  </si>
  <si>
    <t>Calculate the final premium for a policy with a $100,000 deductible.</t>
  </si>
  <si>
    <t>Ground-up</t>
  </si>
  <si>
    <t>The diagram below exhibits cumulative distribution functions:</t>
  </si>
  <si>
    <t xml:space="preserve">   • F(y) represents aggregate loss ratios with no loss limit, and</t>
  </si>
  <si>
    <t xml:space="preserve">   • F*(y) represents aggregate loss ratios adjusted for a per-occurrence loss limit.</t>
  </si>
  <si>
    <t>The diagram is also partitioned into nine areas labeled with the letters from A to I.</t>
  </si>
  <si>
    <t>Using the labels provided, give an algebraic expression for each of the following quantities:</t>
  </si>
  <si>
    <t xml:space="preserve">   (iv) The Loss Elimination Ratio</t>
  </si>
  <si>
    <t>following equation is valid.</t>
  </si>
  <si>
    <t>Table L Charge - Table M Charge = Table L Savings - Table M Savings</t>
  </si>
  <si>
    <r>
      <t xml:space="preserve">   (i) The Table M Charge at r</t>
    </r>
    <r>
      <rPr>
        <vertAlign val="subscript"/>
        <sz val="11"/>
        <color theme="1"/>
        <rFont val="Calibri"/>
        <family val="2"/>
        <scheme val="minor"/>
      </rPr>
      <t>G</t>
    </r>
  </si>
  <si>
    <r>
      <t xml:space="preserve">   (ii) The Table L Charge at r</t>
    </r>
    <r>
      <rPr>
        <vertAlign val="subscript"/>
        <sz val="11"/>
        <color theme="1"/>
        <rFont val="Calibri"/>
        <family val="2"/>
        <scheme val="minor"/>
      </rPr>
      <t>G</t>
    </r>
  </si>
  <si>
    <r>
      <t xml:space="preserve">   (iii) The Table L Savings at r</t>
    </r>
    <r>
      <rPr>
        <vertAlign val="subscript"/>
        <sz val="11"/>
        <color theme="1"/>
        <rFont val="Calibri"/>
        <family val="2"/>
        <scheme val="minor"/>
      </rPr>
      <t>H</t>
    </r>
  </si>
  <si>
    <r>
      <t>Using the labels provided and the entry ratio r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, algebraically demonstrate whether the</t>
    </r>
  </si>
  <si>
    <t>Loss Amount</t>
  </si>
  <si>
    <t>Probability</t>
  </si>
  <si>
    <t>% of standard deviation of pure premium chosen as risk load</t>
  </si>
  <si>
    <t>Basic aggregate limit</t>
  </si>
  <si>
    <t>Aggregate limit on policy being priced</t>
  </si>
  <si>
    <t>You may assume there are no expenses.</t>
  </si>
  <si>
    <t>Calculate the increased limit factor with risk load for a $5,000 aggregate policy limit.</t>
  </si>
  <si>
    <t>Loss Number</t>
  </si>
  <si>
    <t>Incurred Loss</t>
  </si>
  <si>
    <t>Retention</t>
  </si>
  <si>
    <t>Limit</t>
  </si>
  <si>
    <t>Inflation rate for Workers' Compensation claims</t>
  </si>
  <si>
    <t>Calculate the inflation rate in the $500,000 excess of $500,000 layer.</t>
  </si>
  <si>
    <t>Accident</t>
  </si>
  <si>
    <t>Earned</t>
  </si>
  <si>
    <t>the GLM and explain why they should do this for each.</t>
  </si>
  <si>
    <t>Calculate A, B, X, and Y.</t>
  </si>
  <si>
    <t>Briefly explain which model performs best according to the AIC measure.</t>
  </si>
  <si>
    <t>Briefly interpret the odds ratio derived in part (a) above.</t>
  </si>
  <si>
    <t>ln(DMD/20)</t>
  </si>
  <si>
    <t>EVInd: Yes, ln(DMD/20)</t>
  </si>
  <si>
    <r>
      <t>• An interaction variable is included as ln(D</t>
    </r>
    <r>
      <rPr>
        <i/>
        <sz val="11"/>
        <color theme="1"/>
        <rFont val="Calibri"/>
        <family val="2"/>
        <scheme val="minor"/>
      </rPr>
      <t>MD</t>
    </r>
    <r>
      <rPr>
        <sz val="11"/>
        <color theme="1"/>
        <rFont val="Calibri"/>
        <family val="2"/>
        <scheme val="minor"/>
      </rPr>
      <t xml:space="preserve">/20) for </t>
    </r>
    <r>
      <rPr>
        <i/>
        <sz val="11"/>
        <color theme="1"/>
        <rFont val="Calibri"/>
        <family val="2"/>
        <scheme val="minor"/>
      </rPr>
      <t>EVInd</t>
    </r>
    <r>
      <rPr>
        <sz val="11"/>
        <color theme="1"/>
        <rFont val="Calibri"/>
        <family val="2"/>
        <scheme val="minor"/>
      </rPr>
      <t>.</t>
    </r>
  </si>
  <si>
    <r>
      <t xml:space="preserve">• </t>
    </r>
    <r>
      <rPr>
        <i/>
        <sz val="11"/>
        <color theme="1"/>
        <rFont val="Calibri"/>
        <family val="2"/>
        <scheme val="minor"/>
      </rPr>
      <t>Daily Miles Driven</t>
    </r>
    <r>
      <rPr>
        <sz val="11"/>
        <color theme="1"/>
        <rFont val="Calibri"/>
        <family val="2"/>
        <scheme val="minor"/>
      </rPr>
      <t xml:space="preserve"> is a continuous variable with a base level of 20 miles per day.</t>
    </r>
  </si>
  <si>
    <r>
      <t>Describe how they can determine whether the interaction between ln(</t>
    </r>
    <r>
      <rPr>
        <i/>
        <sz val="11"/>
        <color theme="1"/>
        <rFont val="Calibri"/>
        <family val="2"/>
        <scheme val="minor"/>
      </rPr>
      <t>YDE</t>
    </r>
    <r>
      <rPr>
        <sz val="11"/>
        <color theme="1"/>
        <rFont val="Calibri"/>
        <family val="2"/>
        <scheme val="minor"/>
      </rPr>
      <t>) and ln(</t>
    </r>
    <r>
      <rPr>
        <i/>
        <sz val="11"/>
        <color theme="1"/>
        <rFont val="Calibri"/>
        <family val="2"/>
        <scheme val="minor"/>
      </rPr>
      <t>DMD</t>
    </r>
    <r>
      <rPr>
        <sz val="11"/>
        <color theme="1"/>
        <rFont val="Calibri"/>
        <family val="2"/>
        <scheme val="minor"/>
      </rPr>
      <t>/20)</t>
    </r>
  </si>
  <si>
    <t>• Policies are effective for 6-months and the actuary uses data from 2017 through 2019.</t>
  </si>
  <si>
    <t>Practice Exam 2 – Exam 8</t>
  </si>
  <si>
    <t>A State Regulator is reviewing a Homeowners rate filing made by XYZ Insuance Company (XYZ).</t>
  </si>
  <si>
    <t>Exposures</t>
  </si>
  <si>
    <t>Catastrophic</t>
  </si>
  <si>
    <t>Non-Catastrophic</t>
  </si>
  <si>
    <t>Case Incurred Loss and DCC ($000)</t>
  </si>
  <si>
    <t>15-year straight average factor</t>
  </si>
  <si>
    <t>10-year straight average factor</t>
  </si>
  <si>
    <t>is changing over time. Use the 15-year weighted average factor to estimate the expected</t>
  </si>
  <si>
    <t>10-year exposure weighted average factor</t>
  </si>
  <si>
    <t>15-year exposure weighted average factor</t>
  </si>
  <si>
    <t>XYZ provided 15 years of historical data as of 12/31/2022 in support of their catastrophe provision:</t>
  </si>
  <si>
    <t>catastrophe losses. Explain whether you agree with XYZ's statement.</t>
  </si>
  <si>
    <t>The actuary at the regulator wonders if the selected provision is too high.</t>
  </si>
  <si>
    <r>
      <t xml:space="preserve">Apply Mahler's Chi-squared test with </t>
    </r>
    <r>
      <rPr>
        <sz val="11"/>
        <color theme="1"/>
        <rFont val="Calibri"/>
        <family val="2"/>
      </rPr>
      <t xml:space="preserve">α = 0.1 </t>
    </r>
    <r>
      <rPr>
        <sz val="11"/>
        <color theme="1"/>
        <rFont val="Calibri"/>
        <family val="2"/>
        <scheme val="minor"/>
      </rPr>
      <t xml:space="preserve">to evaluate whether the catastrophe provision </t>
    </r>
  </si>
  <si>
    <t>The actuary uses the latest 10 years of data provided by XYZ and estimates the catastrophe to</t>
  </si>
  <si>
    <t>Calculate the optimal credibility to the nearest 10% using the mean squared error criterion.</t>
  </si>
  <si>
    <t>Using the method from part (b) above, estimate the future catastrophe provision which would</t>
  </si>
  <si>
    <t>Q3 -- Goldburd (GLM) -- Number of Parameters within a GLM -- 2.50 points</t>
  </si>
  <si>
    <t>Q4 -- Goldburd (GLM) -- Odds ratio -- 2.00 points</t>
  </si>
  <si>
    <t>Q5 -- Goldburd (GLM) -- Calculating with interactions -- 4.25 points</t>
  </si>
  <si>
    <t>Q6 -- Couret &amp; Venter -- Estimate variances, credibilities, and expected claims -- 4.75 points</t>
  </si>
  <si>
    <t>Q8 -- Fisher -- Quintiles &amp; Efficiency Tests -- 3.50 points</t>
  </si>
  <si>
    <t>Q9 -- Fisher -- Experience &amp; Schedule Rating -- 3.50 points</t>
  </si>
  <si>
    <t>Q11 -- Bailey &amp; Simon -- Single car-year credibility -- 3.50 points</t>
  </si>
  <si>
    <t>Q12 -- Fisher -- Balance Equations -- 2.00 points</t>
  </si>
  <si>
    <t>Q13 -- Fisher -- Tables M and L -- 4.00 points</t>
  </si>
  <si>
    <t>Q14 -- Fisher -- Large Dollar Deductible Premium -- 3.25 points</t>
  </si>
  <si>
    <t>Q15 -- Fisher -- Tables M and L -- 2.00 points</t>
  </si>
  <si>
    <t>Q16 -- Bahnemann -- Risk Loaded ILFs -- 2.00 points</t>
  </si>
  <si>
    <t>Q17 -- Bahnemann -- Excess Layer Inflation -- 1.00 point</t>
  </si>
  <si>
    <t>a.)</t>
  </si>
  <si>
    <t>An actuary is estimating the impact of inflation on their book of business.</t>
  </si>
  <si>
    <t>They model claim-size using a Pareto distribution with parameters:</t>
  </si>
  <si>
    <t>α =</t>
  </si>
  <si>
    <t>β =</t>
  </si>
  <si>
    <t>Estimated Inflation</t>
  </si>
  <si>
    <t>Exposure Growth</t>
  </si>
  <si>
    <t>Calculate the expected excess severity for the layer 4,000 excess of 5,000.</t>
  </si>
  <si>
    <t>Calculate the annual trend rate for claims in the layer 4,000 excess of 5,000.</t>
  </si>
  <si>
    <t>Briefly describe why the annual trend rate is lower in part b.) above than the</t>
  </si>
  <si>
    <t>estimated inflation chosen by the actuary.</t>
  </si>
  <si>
    <t>Calculate the annual change in:</t>
  </si>
  <si>
    <t>i.) Aggregate Loss</t>
  </si>
  <si>
    <t>ii.) Aggregate Loss, due to claim-size inflation only</t>
  </si>
  <si>
    <t xml:space="preserve">• XYZ selected the 10-year exposure weighted average catastrophe provision, citing a recent </t>
  </si>
  <si>
    <t>upward trend in the ratio of catastrophe to non-catastrophe claims.</t>
  </si>
  <si>
    <t xml:space="preserve">non-catastrophe claims ratio by giving weight Z/3 to each of the preceding three years with the </t>
  </si>
  <si>
    <t>complement being the industry ratio.</t>
  </si>
  <si>
    <t xml:space="preserve">apply to non-catastrophic losses and opine on the reasonableness of XYZ's proposed </t>
  </si>
  <si>
    <t>catastrophe provision.</t>
  </si>
  <si>
    <t>The latest available industry catastrophe provision (applied to non-CAT claims) is:</t>
  </si>
  <si>
    <t xml:space="preserve">The regulatory analyst's manager contends that insufficient consideration is given to older </t>
  </si>
  <si>
    <t xml:space="preserve">historical data under the analysis used in part b.) above. </t>
  </si>
  <si>
    <t>briefly explain why.</t>
  </si>
  <si>
    <t>Parameters</t>
  </si>
  <si>
    <t xml:space="preserve"> Freedom</t>
  </si>
  <si>
    <t>Degrees of</t>
  </si>
  <si>
    <t xml:space="preserve">The probability of a driver in age group 2, from area C </t>
  </si>
  <si>
    <t>and with vehicle body type Other, having an accident.</t>
  </si>
  <si>
    <t>Briefly explain why each of the limitations in part b.) above may be present in the actuary's work.</t>
  </si>
  <si>
    <t>Identify two limitations of Generalized Linear Models.</t>
  </si>
  <si>
    <t xml:space="preserve">Claims </t>
  </si>
  <si>
    <t>Incurred</t>
  </si>
  <si>
    <t xml:space="preserve">   i.) 1 or more</t>
  </si>
  <si>
    <t xml:space="preserve">   ii.) 2 or more</t>
  </si>
  <si>
    <t xml:space="preserve">   iii.) 3 or more</t>
  </si>
  <si>
    <t>using increments of 10%.</t>
  </si>
  <si>
    <t>Calculate the Table M charges at loss ratios from 0% to 100%</t>
  </si>
  <si>
    <t xml:space="preserve">Calculate the Table L charges at loss ratios from 0% to 100% </t>
  </si>
  <si>
    <t xml:space="preserve">The unlimited and limited loss ratios for 15 risks of </t>
  </si>
  <si>
    <t>approximately equal size are as follows:</t>
  </si>
  <si>
    <t>You believe the standard deviation of pure premiums is an appropriate measure of risk.</t>
  </si>
  <si>
    <t>You are given the following pure premium distribution:</t>
  </si>
  <si>
    <t xml:space="preserve">An insurance company purchases Workers' Compensation excess of loss </t>
  </si>
  <si>
    <t>coverage of $500,000 per claim. Losses in the current year are as follows:</t>
  </si>
  <si>
    <t>The following policy is being rated using the ISO CGL rating plan.</t>
  </si>
  <si>
    <t>Current Company Rates per Exposure</t>
  </si>
  <si>
    <t>Effective Date</t>
  </si>
  <si>
    <t>Policy Type</t>
  </si>
  <si>
    <t>Sub-line</t>
  </si>
  <si>
    <t>Rate</t>
  </si>
  <si>
    <t>Claims-Made (CM)</t>
  </si>
  <si>
    <t>3rd-yr CM</t>
  </si>
  <si>
    <t>Prem/Ops</t>
  </si>
  <si>
    <t>Expected Loss Ratio (ELR)</t>
  </si>
  <si>
    <t>Products</t>
  </si>
  <si>
    <t>2nd-yr CM</t>
  </si>
  <si>
    <t>1st-yr CM</t>
  </si>
  <si>
    <t>Ocurrence</t>
  </si>
  <si>
    <t>Information about previous policy years</t>
  </si>
  <si>
    <t>Current Increased Limits Factors</t>
  </si>
  <si>
    <t>Aggregate Limit</t>
  </si>
  <si>
    <t>250k/500k</t>
  </si>
  <si>
    <t>200k</t>
  </si>
  <si>
    <t>250k</t>
  </si>
  <si>
    <t>500k</t>
  </si>
  <si>
    <t>2nd-year Claims-Made</t>
  </si>
  <si>
    <t>150k/500k</t>
  </si>
  <si>
    <t>100k</t>
  </si>
  <si>
    <t>1st-year Claims-Made</t>
  </si>
  <si>
    <t>100k/250k</t>
  </si>
  <si>
    <t>150k</t>
  </si>
  <si>
    <t>Occurrence</t>
  </si>
  <si>
    <t>100k/200k</t>
  </si>
  <si>
    <t>Table 13B</t>
  </si>
  <si>
    <t>4th-yr CM</t>
  </si>
  <si>
    <t>Table 13C</t>
  </si>
  <si>
    <t>Table 14</t>
  </si>
  <si>
    <t>Year of Experience Period</t>
  </si>
  <si>
    <t>Rule 5B</t>
  </si>
  <si>
    <t>Rule 5C</t>
  </si>
  <si>
    <t>Latest Year</t>
  </si>
  <si>
    <t>2nd Latest Year</t>
  </si>
  <si>
    <t>3rd Latest Year</t>
  </si>
  <si>
    <t>Policy</t>
  </si>
  <si>
    <t>Limits</t>
  </si>
  <si>
    <t>(occ/agg)</t>
  </si>
  <si>
    <t>Gross</t>
  </si>
  <si>
    <t>Annual</t>
  </si>
  <si>
    <t>Sales</t>
  </si>
  <si>
    <t xml:space="preserve"> provided below.</t>
  </si>
  <si>
    <t>Calculate the Company Subject Loss Cost using the Historical Exposures at Present Company Rates approach using the information</t>
  </si>
  <si>
    <t xml:space="preserve">Briefly explain why the Company Subject Loss Cost should be calculated using the Historical Exposures at Present Company Rates </t>
  </si>
  <si>
    <t>approach instead of the standard approach or the Present Average Company Rates approach.</t>
  </si>
  <si>
    <t>Employer A Manual Rate per $100 Payroll</t>
  </si>
  <si>
    <t>(Estimated)</t>
  </si>
  <si>
    <t>Given the payroll information below for Employer A and your result from part b.) above, determine the</t>
  </si>
  <si>
    <t>standard premium for Employer A's policy effective January 1, 2023.</t>
  </si>
  <si>
    <t>Per-claim accident severity is modeled using a uniform distribution on the</t>
  </si>
  <si>
    <t>Hazard</t>
  </si>
  <si>
    <t>Expected</t>
  </si>
  <si>
    <t>Loss</t>
  </si>
  <si>
    <t xml:space="preserve">Average </t>
  </si>
  <si>
    <t>Claim Size</t>
  </si>
  <si>
    <t>AK</t>
  </si>
  <si>
    <t>A multi-state, multi-hazard group policy is being priced using the following information:</t>
  </si>
  <si>
    <t xml:space="preserve"> algorithm.</t>
  </si>
  <si>
    <t>function for a discrete version of this distribution for use in Panjer's recursive</t>
  </si>
  <si>
    <t>Variance-to-Mean relationships for claim count distributions:</t>
  </si>
  <si>
    <r>
      <t>VtM</t>
    </r>
    <r>
      <rPr>
        <vertAlign val="superscript"/>
        <sz val="11"/>
        <color theme="1"/>
        <rFont val="Calibri"/>
        <family val="2"/>
        <scheme val="minor"/>
      </rPr>
      <t>PC</t>
    </r>
    <r>
      <rPr>
        <sz val="11"/>
        <color theme="1"/>
        <rFont val="Calibri"/>
        <family val="2"/>
        <scheme val="minor"/>
      </rPr>
      <t xml:space="preserve"> = 1 + 0.811265 * E[N]</t>
    </r>
    <r>
      <rPr>
        <vertAlign val="superscript"/>
        <sz val="11"/>
        <color theme="1"/>
        <rFont val="Calibri"/>
        <family val="2"/>
        <scheme val="minor"/>
      </rPr>
      <t>PC</t>
    </r>
    <r>
      <rPr>
        <sz val="11"/>
        <color theme="1"/>
        <rFont val="Calibri"/>
        <family val="2"/>
        <scheme val="minor"/>
      </rPr>
      <t xml:space="preserve"> if E[N]</t>
    </r>
    <r>
      <rPr>
        <vertAlign val="superscript"/>
        <sz val="11"/>
        <color theme="1"/>
        <rFont val="Calibri"/>
        <family val="2"/>
        <scheme val="minor"/>
      </rPr>
      <t>PC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</rPr>
      <t>≤ 3.697927</t>
    </r>
  </si>
  <si>
    <r>
      <t>VtM</t>
    </r>
    <r>
      <rPr>
        <vertAlign val="superscript"/>
        <sz val="11"/>
        <color theme="1"/>
        <rFont val="Calibri"/>
        <family val="2"/>
        <scheme val="minor"/>
      </rPr>
      <t>PC</t>
    </r>
    <r>
      <rPr>
        <sz val="11"/>
        <color theme="1"/>
        <rFont val="Calibri"/>
        <family val="2"/>
        <scheme val="minor"/>
      </rPr>
      <t xml:space="preserve"> = 1.5 * (E[N]</t>
    </r>
    <r>
      <rPr>
        <vertAlign val="superscript"/>
        <sz val="11"/>
        <color theme="1"/>
        <rFont val="Calibri"/>
        <family val="2"/>
        <scheme val="minor"/>
      </rPr>
      <t>PC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0.75</t>
    </r>
    <r>
      <rPr>
        <sz val="11"/>
        <color theme="1"/>
        <rFont val="Calibri"/>
        <family val="2"/>
        <scheme val="minor"/>
      </rPr>
      <t xml:space="preserve"> if E[N]</t>
    </r>
    <r>
      <rPr>
        <vertAlign val="superscript"/>
        <sz val="11"/>
        <color theme="1"/>
        <rFont val="Calibri"/>
        <family val="2"/>
        <scheme val="minor"/>
      </rPr>
      <t>PC</t>
    </r>
    <r>
      <rPr>
        <sz val="11"/>
        <color theme="1"/>
        <rFont val="Calibri"/>
        <family val="2"/>
        <scheme val="minor"/>
      </rPr>
      <t xml:space="preserve"> &gt; 3.697927</t>
    </r>
  </si>
  <si>
    <t>Claim counts are modeled using a negative binomial distribution.</t>
  </si>
  <si>
    <t>interval [0, 18,000].</t>
  </si>
  <si>
    <t xml:space="preserve">Using the equally spaced evaluation points of $3,000 calculate the probability density </t>
  </si>
  <si>
    <t>Calculate the mean and variance-to-mean function for the expected claim counts on</t>
  </si>
  <si>
    <t>a per-claim basis for use in Panjer's recursive algorithm.</t>
  </si>
  <si>
    <t xml:space="preserve">Briefly describe an advantage of the NCCI Circular approach to produce the </t>
  </si>
  <si>
    <t>Aggregate Loss Factors on Demand.</t>
  </si>
  <si>
    <t>Claim #</t>
  </si>
  <si>
    <t>Loss Size</t>
  </si>
  <si>
    <t xml:space="preserve">An actuary is pricing a diminishing deductible which starts at $500 and ends </t>
  </si>
  <si>
    <t>at $1,500 using the following ground-up claims data:</t>
  </si>
  <si>
    <t>Calculate the loss elimination ratio which results from this diminishing</t>
  </si>
  <si>
    <t>deductible.</t>
  </si>
  <si>
    <t>The underwriter responsible for this policy believes it is better for the</t>
  </si>
  <si>
    <t xml:space="preserve">insurer to require a $1,500 franchise deductible than a $500 straight </t>
  </si>
  <si>
    <t xml:space="preserve">Give one reason in support of the franchise deductible and another </t>
  </si>
  <si>
    <t>reason in support of the straight deductible.</t>
  </si>
  <si>
    <t xml:space="preserve">deductible as the higher franchise deductible will eliminate more losses </t>
  </si>
  <si>
    <t>than the straight deductible.</t>
  </si>
  <si>
    <t>Briefly explain why the underwriter is incorrect.</t>
  </si>
  <si>
    <t xml:space="preserve">Identify which of the following are key things to consider when the actuary is </t>
  </si>
  <si>
    <t>designing the risk classes for use in the GLM.</t>
  </si>
  <si>
    <t>iii.) Risk of adverse selection  – are the classes sufficiently homogeneous?</t>
  </si>
  <si>
    <t>iv.) Credibility – is there sufficient data in each class?</t>
  </si>
  <si>
    <t>i.)   Practicality – can you place a risk in the correct class accurately and quickly?</t>
  </si>
  <si>
    <t>ii.)  Acceptability to Sales Agents – will the variable reduce their bonuses?</t>
  </si>
  <si>
    <t>v.) Speed to Market – can they bring the product to market quicker than expected?</t>
  </si>
  <si>
    <t>Q1 -- Mahler -- Shifting Risk Parameters -- 5.75 points</t>
  </si>
  <si>
    <t>Q2 -- Goldburd (GLM) -- GLM offsets -- 2.75 points</t>
  </si>
  <si>
    <t>Q7 -- ISO Rating -- Company Subject Loss Cost -- 2.75 points</t>
  </si>
  <si>
    <t>Q10 -- NCCI Experience Rating -- Calculate experience modifications -- 5.50 points</t>
  </si>
  <si>
    <t>Q18 -- NCCI Retrospective Rating -- Preparation for Panjer's Recursive Algorithm -- 3.25 points</t>
  </si>
  <si>
    <t>Q19 -- Bahnemann -- Loss Elimination Ratios -- 2.50 points</t>
  </si>
  <si>
    <t>Q20 -- Bahnemann -- Inflation and the Pareto Distribution -- 2.75 points</t>
  </si>
  <si>
    <t>Answer the following using Couret &amp; Venter's multi-dimensional credibility technique.</t>
  </si>
  <si>
    <t>Incremental Fixed Expenses for processing a deductible (% of deductible losses)</t>
  </si>
  <si>
    <t>Additional Risk Load (% of excess losses)</t>
  </si>
  <si>
    <t>Load for uncollectible deductible payments (% of deductible losses)</t>
  </si>
  <si>
    <t>Incomplete</t>
  </si>
  <si>
    <t>Audited Payroll</t>
  </si>
  <si>
    <r>
      <t>-2*</t>
    </r>
    <r>
      <rPr>
        <i/>
        <sz val="11"/>
        <color theme="1"/>
        <rFont val="Calibri"/>
        <family val="2"/>
        <scheme val="minor"/>
      </rPr>
      <t>ll</t>
    </r>
  </si>
  <si>
    <t xml:space="preserve">Identify what would likely happen if the analysis was repeated using more years of data in the </t>
  </si>
  <si>
    <t>catastrophe provision (not more years of data when calculating the optimal credibility) and</t>
  </si>
  <si>
    <t>An actuary has built a GLM and a lasso credibility model and is evaluating the</t>
  </si>
  <si>
    <t>model output for a categorical variable with five levels.</t>
  </si>
  <si>
    <t>The complement of credibility for the lasso credibility model is the current</t>
  </si>
  <si>
    <t>rating plan relativities which were previously produced by a GLM.</t>
  </si>
  <si>
    <t>Using the table and graph below, briefly explain the broad level of credibility</t>
  </si>
  <si>
    <t>assigned to each category by the lasso credibility model and explain</t>
  </si>
  <si>
    <t>whether the results for categories A, D, and E are intuitive.</t>
  </si>
  <si>
    <t>Category</t>
  </si>
  <si>
    <t>GLM</t>
  </si>
  <si>
    <t>Lasso Credibility</t>
  </si>
  <si>
    <t>Complement</t>
  </si>
  <si>
    <t xml:space="preserve">Briefly describe two ways in which the actuary could address the </t>
  </si>
  <si>
    <t>counter-intuitive results identified in part a.) above.</t>
  </si>
  <si>
    <t xml:space="preserve">The actuary recently learned that the Data Enablement group who prepared the </t>
  </si>
  <si>
    <t xml:space="preserve">data has grouped two sub-categories to form category D because </t>
  </si>
  <si>
    <t xml:space="preserve">the prior model had shown these sub-categories were insignificant by </t>
  </si>
  <si>
    <t xml:space="preserve">themselves. </t>
  </si>
  <si>
    <t>Briefly explain whether or not this presents a problem when modeling</t>
  </si>
  <si>
    <t>using lasso credibility.</t>
  </si>
  <si>
    <t>Q21 -- Holmes -- Interpreting a Lasso Credibility Model -- 4.00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</si>
</sst>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164" formatCode="0.0%"/>
    <numFmt numFmtId="165" formatCode="0.000"/>
    <numFmt numFmtId="166" formatCode="0.0000"/>
    <numFmt numFmtId="167" formatCode="[$-409]mmmm\ d\,\ yyyy;@"/>
    <numFmt numFmtId="168" formatCode="#,##0.000"/>
    <numFmt numFmtId="169" formatCode="#,##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theme="1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/>
      <bottom style="thin">
        <color theme="2" tint="-9.9948118533890809E-2"/>
      </bottom>
      <diagonal/>
    </border>
    <border>
      <left/>
      <right style="thin">
        <color theme="1"/>
      </right>
      <top/>
      <bottom style="thin">
        <color theme="2" tint="-9.9948118533890809E-2"/>
      </bottom>
      <diagonal/>
    </border>
    <border>
      <left/>
      <right style="thin">
        <color auto="1"/>
      </right>
      <top/>
      <bottom style="thin">
        <color theme="2" tint="-9.9948118533890809E-2"/>
      </bottom>
      <diagonal/>
    </border>
    <border>
      <left/>
      <right style="thin">
        <color auto="1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223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Continuous"/>
    </xf>
    <xf numFmtId="0" fontId="0" fillId="0" borderId="0" xfId="0" applyProtection="1">
      <protection locked="0"/>
    </xf>
    <xf numFmtId="0" fontId="2" fillId="3" borderId="3" xfId="0" applyFont="1" applyFill="1" applyBorder="1" applyAlignment="1" applyProtection="1">
      <alignment horizontal="center"/>
      <protection locked="0"/>
    </xf>
    <xf numFmtId="0" fontId="0" fillId="2" borderId="0" xfId="0" applyFill="1"/>
    <xf numFmtId="0" fontId="0" fillId="2" borderId="0" xfId="0" applyFill="1" applyAlignment="1">
      <alignment horizontal="left"/>
    </xf>
    <xf numFmtId="164" fontId="2" fillId="0" borderId="0" xfId="1" applyNumberFormat="1" applyFont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0" fillId="2" borderId="5" xfId="0" applyFill="1" applyBorder="1"/>
    <xf numFmtId="0" fontId="0" fillId="2" borderId="7" xfId="0" applyFill="1" applyBorder="1"/>
    <xf numFmtId="0" fontId="0" fillId="2" borderId="8" xfId="0" applyFill="1" applyBorder="1"/>
    <xf numFmtId="0" fontId="5" fillId="2" borderId="7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0" borderId="22" xfId="0" applyBorder="1" applyAlignment="1">
      <alignment horizontal="center"/>
    </xf>
    <xf numFmtId="2" fontId="0" fillId="0" borderId="22" xfId="0" applyNumberForma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0" fillId="0" borderId="23" xfId="0" applyBorder="1" applyAlignment="1">
      <alignment horizontal="center"/>
    </xf>
    <xf numFmtId="2" fontId="0" fillId="0" borderId="23" xfId="0" applyNumberFormat="1" applyBorder="1" applyAlignment="1">
      <alignment horizontal="center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9" fillId="0" borderId="23" xfId="2" applyBorder="1" applyAlignment="1">
      <alignment horizontal="center"/>
    </xf>
    <xf numFmtId="0" fontId="10" fillId="0" borderId="0" xfId="0" applyFont="1" applyAlignment="1">
      <alignment horizontal="centerContinuous"/>
    </xf>
    <xf numFmtId="0" fontId="11" fillId="0" borderId="0" xfId="0" applyFont="1" applyAlignment="1">
      <alignment horizontal="centerContinuous"/>
    </xf>
    <xf numFmtId="0" fontId="12" fillId="0" borderId="0" xfId="0" applyFont="1" applyAlignment="1">
      <alignment horizontal="centerContinuous"/>
    </xf>
    <xf numFmtId="2" fontId="0" fillId="0" borderId="24" xfId="0" applyNumberFormat="1" applyBorder="1" applyAlignment="1">
      <alignment horizontal="center"/>
    </xf>
    <xf numFmtId="0" fontId="9" fillId="0" borderId="25" xfId="2" applyBorder="1" applyAlignment="1">
      <alignment horizontal="center"/>
    </xf>
    <xf numFmtId="2" fontId="0" fillId="0" borderId="26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25" xfId="0" applyBorder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9" fillId="0" borderId="27" xfId="2" applyBorder="1" applyAlignment="1">
      <alignment horizontal="center"/>
    </xf>
    <xf numFmtId="0" fontId="9" fillId="0" borderId="28" xfId="2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15" fillId="0" borderId="1" xfId="0" applyFont="1" applyBorder="1"/>
    <xf numFmtId="0" fontId="13" fillId="0" borderId="1" xfId="0" applyFont="1" applyBorder="1"/>
    <xf numFmtId="0" fontId="15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9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6" fontId="0" fillId="2" borderId="14" xfId="0" applyNumberFormat="1" applyFill="1" applyBorder="1" applyAlignment="1">
      <alignment horizontal="center"/>
    </xf>
    <xf numFmtId="6" fontId="0" fillId="2" borderId="21" xfId="0" applyNumberFormat="1" applyFill="1" applyBorder="1" applyAlignment="1">
      <alignment horizontal="center"/>
    </xf>
    <xf numFmtId="6" fontId="0" fillId="2" borderId="16" xfId="0" applyNumberFormat="1" applyFill="1" applyBorder="1" applyAlignment="1">
      <alignment horizontal="center"/>
    </xf>
    <xf numFmtId="6" fontId="0" fillId="2" borderId="17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9" fillId="2" borderId="6" xfId="2" applyFill="1" applyBorder="1" applyAlignment="1" applyProtection="1">
      <alignment horizontal="right"/>
    </xf>
    <xf numFmtId="0" fontId="3" fillId="2" borderId="5" xfId="0" applyFont="1" applyFill="1" applyBorder="1" applyAlignment="1" applyProtection="1">
      <alignment horizontal="center"/>
      <protection locked="0"/>
    </xf>
    <xf numFmtId="0" fontId="14" fillId="0" borderId="0" xfId="0" applyFont="1" applyProtection="1">
      <protection locked="0"/>
    </xf>
    <xf numFmtId="0" fontId="0" fillId="2" borderId="13" xfId="0" applyFill="1" applyBorder="1" applyAlignment="1">
      <alignment horizontal="center"/>
    </xf>
    <xf numFmtId="165" fontId="0" fillId="2" borderId="14" xfId="0" applyNumberFormat="1" applyFill="1" applyBorder="1" applyAlignment="1">
      <alignment horizontal="center"/>
    </xf>
    <xf numFmtId="165" fontId="0" fillId="2" borderId="21" xfId="0" applyNumberFormat="1" applyFill="1" applyBorder="1" applyAlignment="1">
      <alignment horizontal="center"/>
    </xf>
    <xf numFmtId="0" fontId="0" fillId="2" borderId="12" xfId="0" applyFill="1" applyBorder="1"/>
    <xf numFmtId="0" fontId="0" fillId="2" borderId="18" xfId="0" applyFill="1" applyBorder="1"/>
    <xf numFmtId="0" fontId="0" fillId="2" borderId="15" xfId="0" applyFill="1" applyBorder="1" applyAlignment="1">
      <alignment horizontal="center"/>
    </xf>
    <xf numFmtId="0" fontId="0" fillId="2" borderId="29" xfId="0" applyFill="1" applyBorder="1"/>
    <xf numFmtId="0" fontId="0" fillId="2" borderId="14" xfId="0" applyFill="1" applyBorder="1" applyAlignment="1">
      <alignment horizontal="center"/>
    </xf>
    <xf numFmtId="0" fontId="0" fillId="2" borderId="20" xfId="0" applyFill="1" applyBorder="1"/>
    <xf numFmtId="0" fontId="0" fillId="2" borderId="21" xfId="0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0" fillId="2" borderId="15" xfId="0" applyFill="1" applyBorder="1"/>
    <xf numFmtId="0" fontId="0" fillId="2" borderId="18" xfId="0" applyFill="1" applyBorder="1" applyAlignment="1">
      <alignment horizontal="centerContinuous"/>
    </xf>
    <xf numFmtId="0" fontId="0" fillId="2" borderId="30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3" fontId="0" fillId="2" borderId="29" xfId="0" applyNumberFormat="1" applyFill="1" applyBorder="1" applyAlignment="1">
      <alignment horizontal="center"/>
    </xf>
    <xf numFmtId="3" fontId="0" fillId="2" borderId="14" xfId="0" applyNumberFormat="1" applyFill="1" applyBorder="1" applyAlignment="1">
      <alignment horizontal="center"/>
    </xf>
    <xf numFmtId="3" fontId="0" fillId="2" borderId="12" xfId="0" applyNumberFormat="1" applyFill="1" applyBorder="1" applyAlignment="1">
      <alignment horizontal="center"/>
    </xf>
    <xf numFmtId="3" fontId="0" fillId="2" borderId="31" xfId="0" applyNumberFormat="1" applyFill="1" applyBorder="1" applyAlignment="1">
      <alignment horizontal="center"/>
    </xf>
    <xf numFmtId="3" fontId="0" fillId="2" borderId="13" xfId="0" applyNumberFormat="1" applyFill="1" applyBorder="1" applyAlignment="1">
      <alignment horizontal="center"/>
    </xf>
    <xf numFmtId="0" fontId="0" fillId="2" borderId="20" xfId="0" applyFill="1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3" fontId="0" fillId="2" borderId="0" xfId="0" applyNumberFormat="1" applyFill="1" applyAlignment="1">
      <alignment horizontal="center"/>
    </xf>
    <xf numFmtId="166" fontId="0" fillId="2" borderId="19" xfId="0" applyNumberFormat="1" applyFill="1" applyBorder="1"/>
    <xf numFmtId="166" fontId="0" fillId="2" borderId="21" xfId="0" applyNumberFormat="1" applyFill="1" applyBorder="1"/>
    <xf numFmtId="3" fontId="0" fillId="0" borderId="0" xfId="0" applyNumberFormat="1" applyAlignment="1" applyProtection="1">
      <alignment horizontal="center"/>
      <protection locked="0"/>
    </xf>
    <xf numFmtId="0" fontId="3" fillId="2" borderId="5" xfId="0" applyFont="1" applyFill="1" applyBorder="1" applyAlignment="1">
      <alignment horizontal="center"/>
    </xf>
    <xf numFmtId="0" fontId="0" fillId="2" borderId="12" xfId="0" applyFill="1" applyBorder="1" applyAlignment="1">
      <alignment horizontal="centerContinuous"/>
    </xf>
    <xf numFmtId="0" fontId="0" fillId="2" borderId="13" xfId="0" applyFill="1" applyBorder="1" applyAlignment="1">
      <alignment horizontal="centerContinuous"/>
    </xf>
    <xf numFmtId="2" fontId="0" fillId="2" borderId="16" xfId="0" applyNumberFormat="1" applyFill="1" applyBorder="1" applyAlignment="1">
      <alignment horizontal="center"/>
    </xf>
    <xf numFmtId="3" fontId="0" fillId="2" borderId="15" xfId="0" applyNumberFormat="1" applyFill="1" applyBorder="1" applyAlignment="1">
      <alignment horizontal="center"/>
    </xf>
    <xf numFmtId="3" fontId="0" fillId="2" borderId="16" xfId="0" applyNumberFormat="1" applyFill="1" applyBorder="1" applyAlignment="1">
      <alignment horizontal="center"/>
    </xf>
    <xf numFmtId="3" fontId="0" fillId="2" borderId="8" xfId="0" applyNumberFormat="1" applyFill="1" applyBorder="1"/>
    <xf numFmtId="2" fontId="0" fillId="2" borderId="17" xfId="0" applyNumberFormat="1" applyFill="1" applyBorder="1" applyAlignment="1">
      <alignment horizontal="center"/>
    </xf>
    <xf numFmtId="3" fontId="0" fillId="2" borderId="17" xfId="0" applyNumberForma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3" fontId="0" fillId="2" borderId="19" xfId="0" applyNumberFormat="1" applyFill="1" applyBorder="1" applyAlignment="1">
      <alignment horizontal="center"/>
    </xf>
    <xf numFmtId="3" fontId="0" fillId="2" borderId="21" xfId="0" applyNumberFormat="1" applyFill="1" applyBorder="1" applyAlignment="1">
      <alignment horizontal="center"/>
    </xf>
    <xf numFmtId="3" fontId="0" fillId="2" borderId="0" xfId="0" applyNumberFormat="1" applyFill="1"/>
    <xf numFmtId="3" fontId="0" fillId="0" borderId="0" xfId="0" applyNumberFormat="1" applyProtection="1">
      <protection locked="0"/>
    </xf>
    <xf numFmtId="0" fontId="0" fillId="2" borderId="17" xfId="0" applyFill="1" applyBorder="1"/>
    <xf numFmtId="167" fontId="0" fillId="2" borderId="16" xfId="0" applyNumberFormat="1" applyFill="1" applyBorder="1" applyAlignment="1">
      <alignment horizontal="center"/>
    </xf>
    <xf numFmtId="167" fontId="0" fillId="2" borderId="17" xfId="0" applyNumberFormat="1" applyFill="1" applyBorder="1" applyAlignment="1">
      <alignment horizontal="center"/>
    </xf>
    <xf numFmtId="0" fontId="0" fillId="2" borderId="31" xfId="0" applyFill="1" applyBorder="1"/>
    <xf numFmtId="3" fontId="0" fillId="2" borderId="2" xfId="0" applyNumberFormat="1" applyFill="1" applyBorder="1" applyAlignment="1">
      <alignment horizontal="center"/>
    </xf>
    <xf numFmtId="0" fontId="0" fillId="2" borderId="13" xfId="0" applyFill="1" applyBorder="1"/>
    <xf numFmtId="0" fontId="0" fillId="2" borderId="14" xfId="0" applyFill="1" applyBorder="1"/>
    <xf numFmtId="0" fontId="0" fillId="2" borderId="21" xfId="0" applyFill="1" applyBorder="1"/>
    <xf numFmtId="6" fontId="0" fillId="2" borderId="2" xfId="0" applyNumberFormat="1" applyFill="1" applyBorder="1" applyAlignment="1">
      <alignment horizontal="center"/>
    </xf>
    <xf numFmtId="0" fontId="0" fillId="2" borderId="30" xfId="0" applyFill="1" applyBorder="1"/>
    <xf numFmtId="0" fontId="2" fillId="2" borderId="18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165" fontId="0" fillId="2" borderId="19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0" fontId="0" fillId="2" borderId="19" xfId="0" applyFill="1" applyBorder="1"/>
    <xf numFmtId="0" fontId="2" fillId="2" borderId="15" xfId="0" applyFont="1" applyFill="1" applyBorder="1"/>
    <xf numFmtId="0" fontId="2" fillId="2" borderId="12" xfId="0" applyFont="1" applyFill="1" applyBorder="1" applyAlignment="1">
      <alignment horizontal="centerContinuous"/>
    </xf>
    <xf numFmtId="0" fontId="2" fillId="2" borderId="13" xfId="0" applyFont="1" applyFill="1" applyBorder="1" applyAlignment="1">
      <alignment horizontal="centerContinuous"/>
    </xf>
    <xf numFmtId="9" fontId="0" fillId="2" borderId="15" xfId="1" applyFont="1" applyFill="1" applyBorder="1" applyAlignment="1" applyProtection="1">
      <alignment horizontal="center"/>
    </xf>
    <xf numFmtId="9" fontId="0" fillId="2" borderId="16" xfId="1" applyFont="1" applyFill="1" applyBorder="1" applyAlignment="1" applyProtection="1">
      <alignment horizontal="center"/>
    </xf>
    <xf numFmtId="9" fontId="0" fillId="2" borderId="17" xfId="1" applyFont="1" applyFill="1" applyBorder="1" applyAlignment="1" applyProtection="1">
      <alignment horizontal="center"/>
    </xf>
    <xf numFmtId="0" fontId="2" fillId="2" borderId="0" xfId="0" applyFont="1" applyFill="1" applyAlignment="1">
      <alignment horizontal="center"/>
    </xf>
    <xf numFmtId="9" fontId="0" fillId="2" borderId="16" xfId="0" applyNumberFormat="1" applyFill="1" applyBorder="1" applyAlignment="1">
      <alignment horizontal="center"/>
    </xf>
    <xf numFmtId="9" fontId="0" fillId="2" borderId="17" xfId="0" applyNumberFormat="1" applyFill="1" applyBorder="1" applyAlignment="1">
      <alignment horizontal="center"/>
    </xf>
    <xf numFmtId="6" fontId="0" fillId="2" borderId="15" xfId="0" applyNumberFormat="1" applyFill="1" applyBorder="1" applyAlignment="1">
      <alignment horizontal="center"/>
    </xf>
    <xf numFmtId="9" fontId="0" fillId="2" borderId="14" xfId="0" applyNumberFormat="1" applyFill="1" applyBorder="1" applyAlignment="1">
      <alignment horizontal="center"/>
    </xf>
    <xf numFmtId="9" fontId="0" fillId="2" borderId="21" xfId="0" applyNumberFormat="1" applyFill="1" applyBorder="1" applyAlignment="1">
      <alignment horizontal="center"/>
    </xf>
    <xf numFmtId="9" fontId="0" fillId="2" borderId="15" xfId="0" applyNumberFormat="1" applyFill="1" applyBorder="1" applyAlignment="1">
      <alignment horizontal="center"/>
    </xf>
    <xf numFmtId="165" fontId="0" fillId="2" borderId="16" xfId="0" applyNumberFormat="1" applyFill="1" applyBorder="1" applyAlignment="1">
      <alignment horizontal="center"/>
    </xf>
    <xf numFmtId="165" fontId="0" fillId="2" borderId="17" xfId="0" applyNumberFormat="1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0" fillId="2" borderId="0" xfId="0" applyFill="1" applyAlignment="1">
      <alignment horizontal="center"/>
    </xf>
    <xf numFmtId="0" fontId="2" fillId="2" borderId="12" xfId="0" applyFont="1" applyFill="1" applyBorder="1" applyAlignment="1">
      <alignment horizontal="left"/>
    </xf>
    <xf numFmtId="0" fontId="0" fillId="2" borderId="29" xfId="0" applyFill="1" applyBorder="1" applyAlignment="1">
      <alignment horizontal="left"/>
    </xf>
    <xf numFmtId="0" fontId="0" fillId="2" borderId="20" xfId="0" applyFill="1" applyBorder="1" applyAlignment="1">
      <alignment horizontal="left"/>
    </xf>
    <xf numFmtId="0" fontId="2" fillId="2" borderId="30" xfId="0" applyFont="1" applyFill="1" applyBorder="1" applyAlignment="1">
      <alignment horizontal="centerContinuous"/>
    </xf>
    <xf numFmtId="0" fontId="2" fillId="2" borderId="19" xfId="0" applyFont="1" applyFill="1" applyBorder="1" applyAlignment="1">
      <alignment horizontal="centerContinuous"/>
    </xf>
    <xf numFmtId="0" fontId="2" fillId="2" borderId="8" xfId="0" applyFont="1" applyFill="1" applyBorder="1" applyAlignment="1">
      <alignment horizontal="center"/>
    </xf>
    <xf numFmtId="165" fontId="0" fillId="2" borderId="0" xfId="0" applyNumberFormat="1" applyFill="1"/>
    <xf numFmtId="165" fontId="0" fillId="2" borderId="15" xfId="0" applyNumberFormat="1" applyFill="1" applyBorder="1" applyAlignment="1">
      <alignment horizontal="center"/>
    </xf>
    <xf numFmtId="168" fontId="0" fillId="2" borderId="0" xfId="0" applyNumberFormat="1" applyFill="1"/>
    <xf numFmtId="165" fontId="0" fillId="2" borderId="0" xfId="0" applyNumberFormat="1" applyFill="1" applyAlignment="1">
      <alignment horizontal="center"/>
    </xf>
    <xf numFmtId="0" fontId="18" fillId="2" borderId="15" xfId="0" applyFont="1" applyFill="1" applyBorder="1" applyAlignment="1">
      <alignment horizontal="center"/>
    </xf>
    <xf numFmtId="0" fontId="18" fillId="2" borderId="17" xfId="0" applyFont="1" applyFill="1" applyBorder="1" applyAlignment="1">
      <alignment horizontal="center"/>
    </xf>
    <xf numFmtId="0" fontId="0" fillId="2" borderId="7" xfId="0" applyFill="1" applyBorder="1" applyProtection="1">
      <protection locked="0"/>
    </xf>
    <xf numFmtId="9" fontId="0" fillId="2" borderId="15" xfId="0" applyNumberFormat="1" applyFill="1" applyBorder="1" applyProtection="1">
      <protection locked="0"/>
    </xf>
    <xf numFmtId="9" fontId="0" fillId="2" borderId="19" xfId="0" applyNumberFormat="1" applyFill="1" applyBorder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0" fillId="2" borderId="8" xfId="0" applyFill="1" applyBorder="1" applyProtection="1">
      <protection locked="0"/>
    </xf>
    <xf numFmtId="0" fontId="0" fillId="2" borderId="17" xfId="0" applyFill="1" applyBorder="1" applyProtection="1">
      <protection locked="0"/>
    </xf>
    <xf numFmtId="9" fontId="0" fillId="2" borderId="21" xfId="0" applyNumberFormat="1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left" indent="1"/>
    </xf>
    <xf numFmtId="0" fontId="0" fillId="2" borderId="9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30" xfId="0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19" fillId="2" borderId="5" xfId="0" applyFont="1" applyFill="1" applyBorder="1"/>
    <xf numFmtId="0" fontId="0" fillId="2" borderId="8" xfId="0" applyFill="1" applyBorder="1" applyAlignment="1">
      <alignment horizontal="center"/>
    </xf>
    <xf numFmtId="3" fontId="0" fillId="2" borderId="8" xfId="0" applyNumberFormat="1" applyFill="1" applyBorder="1" applyAlignment="1">
      <alignment horizontal="center"/>
    </xf>
    <xf numFmtId="0" fontId="2" fillId="2" borderId="0" xfId="0" applyFont="1" applyFill="1" applyAlignment="1">
      <alignment horizontal="centerContinuous"/>
    </xf>
    <xf numFmtId="0" fontId="0" fillId="2" borderId="0" xfId="0" applyFill="1" applyAlignment="1">
      <alignment horizontal="centerContinuous"/>
    </xf>
    <xf numFmtId="169" fontId="0" fillId="2" borderId="0" xfId="0" applyNumberFormat="1" applyFill="1"/>
    <xf numFmtId="0" fontId="2" fillId="2" borderId="0" xfId="0" applyFont="1" applyFill="1"/>
    <xf numFmtId="0" fontId="0" fillId="2" borderId="2" xfId="0" applyFill="1" applyBorder="1" applyAlignment="1">
      <alignment horizontal="center" wrapText="1"/>
    </xf>
    <xf numFmtId="0" fontId="0" fillId="2" borderId="0" xfId="0" applyFill="1" applyAlignment="1">
      <alignment horizontal="right"/>
    </xf>
    <xf numFmtId="165" fontId="0" fillId="2" borderId="18" xfId="0" applyNumberFormat="1" applyFill="1" applyBorder="1" applyAlignment="1">
      <alignment horizontal="center"/>
    </xf>
    <xf numFmtId="165" fontId="0" fillId="2" borderId="30" xfId="0" applyNumberFormat="1" applyFill="1" applyBorder="1" applyAlignment="1">
      <alignment horizontal="center"/>
    </xf>
    <xf numFmtId="165" fontId="0" fillId="2" borderId="29" xfId="0" applyNumberFormat="1" applyFill="1" applyBorder="1" applyAlignment="1">
      <alignment horizontal="center"/>
    </xf>
    <xf numFmtId="165" fontId="0" fillId="2" borderId="20" xfId="0" applyNumberFormat="1" applyFill="1" applyBorder="1" applyAlignment="1">
      <alignment horizontal="center"/>
    </xf>
    <xf numFmtId="165" fontId="0" fillId="2" borderId="1" xfId="0" applyNumberFormat="1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2" fontId="0" fillId="2" borderId="0" xfId="0" applyNumberFormat="1" applyFill="1" applyAlignment="1">
      <alignment horizontal="center"/>
    </xf>
    <xf numFmtId="0" fontId="2" fillId="2" borderId="0" xfId="0" applyFont="1" applyFill="1" applyAlignment="1">
      <alignment horizontal="left"/>
    </xf>
    <xf numFmtId="3" fontId="0" fillId="2" borderId="11" xfId="0" applyNumberFormat="1" applyFill="1" applyBorder="1" applyAlignment="1">
      <alignment horizontal="center"/>
    </xf>
    <xf numFmtId="14" fontId="0" fillId="2" borderId="18" xfId="0" applyNumberFormat="1" applyFill="1" applyBorder="1" applyAlignment="1">
      <alignment horizontal="center"/>
    </xf>
    <xf numFmtId="14" fontId="0" fillId="2" borderId="29" xfId="0" applyNumberFormat="1" applyFill="1" applyBorder="1" applyAlignment="1">
      <alignment horizontal="center"/>
    </xf>
    <xf numFmtId="14" fontId="0" fillId="2" borderId="20" xfId="0" applyNumberFormat="1" applyFill="1" applyBorder="1" applyAlignment="1">
      <alignment horizontal="center"/>
    </xf>
    <xf numFmtId="0" fontId="0" fillId="2" borderId="21" xfId="0" applyFill="1" applyBorder="1" applyAlignment="1">
      <alignment horizontal="center" wrapText="1"/>
    </xf>
    <xf numFmtId="0" fontId="0" fillId="2" borderId="17" xfId="0" applyFill="1" applyBorder="1" applyAlignment="1">
      <alignment horizontal="center" wrapText="1"/>
    </xf>
    <xf numFmtId="0" fontId="0" fillId="2" borderId="30" xfId="0" applyFill="1" applyBorder="1" applyAlignment="1">
      <alignment horizontal="center"/>
    </xf>
    <xf numFmtId="0" fontId="0" fillId="2" borderId="0" xfId="0" applyFill="1" applyAlignment="1" applyProtection="1">
      <alignment horizontal="centerContinuous"/>
      <protection locked="0"/>
    </xf>
    <xf numFmtId="9" fontId="0" fillId="2" borderId="20" xfId="0" applyNumberFormat="1" applyFill="1" applyBorder="1" applyAlignment="1">
      <alignment horizontal="center"/>
    </xf>
    <xf numFmtId="0" fontId="2" fillId="2" borderId="7" xfId="0" applyFont="1" applyFill="1" applyBorder="1" applyAlignment="1" applyProtection="1">
      <alignment horizontal="center"/>
      <protection locked="0"/>
    </xf>
    <xf numFmtId="3" fontId="0" fillId="2" borderId="16" xfId="0" applyNumberFormat="1" applyFill="1" applyBorder="1" applyAlignment="1" applyProtection="1">
      <alignment horizontal="center"/>
      <protection locked="0"/>
    </xf>
    <xf numFmtId="0" fontId="8" fillId="2" borderId="0" xfId="0" applyFont="1" applyFill="1" applyProtection="1">
      <protection locked="0"/>
    </xf>
    <xf numFmtId="3" fontId="0" fillId="2" borderId="17" xfId="0" applyNumberFormat="1" applyFill="1" applyBorder="1" applyAlignment="1" applyProtection="1">
      <alignment horizontal="center"/>
      <protection locked="0"/>
    </xf>
    <xf numFmtId="0" fontId="0" fillId="2" borderId="10" xfId="0" applyFill="1" applyBorder="1" applyProtection="1">
      <protection locked="0"/>
    </xf>
    <xf numFmtId="0" fontId="0" fillId="2" borderId="11" xfId="0" applyFill="1" applyBorder="1" applyProtection="1">
      <protection locked="0"/>
    </xf>
    <xf numFmtId="8" fontId="0" fillId="2" borderId="2" xfId="0" applyNumberFormat="1" applyFill="1" applyBorder="1" applyAlignment="1" applyProtection="1">
      <alignment horizontal="center"/>
      <protection locked="0"/>
    </xf>
    <xf numFmtId="0" fontId="0" fillId="2" borderId="12" xfId="0" applyFill="1" applyBorder="1" applyProtection="1">
      <protection locked="0"/>
    </xf>
    <xf numFmtId="0" fontId="0" fillId="2" borderId="31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0" xfId="0" applyFill="1" applyAlignment="1" applyProtection="1">
      <alignment horizontal="left"/>
      <protection locked="0"/>
    </xf>
    <xf numFmtId="0" fontId="0" fillId="2" borderId="29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left" indent="1"/>
      <protection locked="0"/>
    </xf>
    <xf numFmtId="0" fontId="0" fillId="2" borderId="10" xfId="0" applyFill="1" applyBorder="1" applyAlignment="1" applyProtection="1">
      <alignment horizontal="left" indent="1"/>
      <protection locked="0"/>
    </xf>
    <xf numFmtId="0" fontId="0" fillId="2" borderId="17" xfId="0" quotePrefix="1" applyFill="1" applyBorder="1" applyAlignment="1">
      <alignment horizontal="center"/>
    </xf>
    <xf numFmtId="0" fontId="2" fillId="0" borderId="14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9" fillId="0" borderId="0" xfId="2" applyAlignment="1">
      <alignment horizontal="left"/>
    </xf>
    <xf numFmtId="0" fontId="9" fillId="2" borderId="5" xfId="2" applyFill="1" applyBorder="1" applyAlignment="1" applyProtection="1">
      <alignment horizontal="right"/>
    </xf>
    <xf numFmtId="0" fontId="9" fillId="2" borderId="6" xfId="2" applyFill="1" applyBorder="1" applyAlignment="1" applyProtection="1">
      <alignment horizontal="right"/>
    </xf>
    <xf numFmtId="0" fontId="0" fillId="2" borderId="15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9" fillId="2" borderId="0" xfId="2" applyFill="1" applyBorder="1" applyAlignment="1" applyProtection="1">
      <alignment horizontal="right"/>
    </xf>
    <xf numFmtId="0" fontId="9" fillId="2" borderId="8" xfId="2" applyFill="1" applyBorder="1" applyAlignment="1" applyProtection="1">
      <alignment horizontal="right"/>
    </xf>
    <xf numFmtId="0" fontId="14" fillId="0" borderId="0" xfId="0" applyFont="1"/>
    <xf numFmtId="0" fontId="0" fillId="2" borderId="12" xfId="0" applyFill="1" applyBorder="1" applyAlignment="1">
      <alignment horizontal="center" wrapText="1"/>
    </xf>
    <xf numFmtId="0" fontId="0" fillId="2" borderId="31" xfId="0" applyFill="1" applyBorder="1" applyAlignment="1">
      <alignment horizontal="center" wrapText="1"/>
    </xf>
    <xf numFmtId="0" fontId="0" fillId="2" borderId="13" xfId="0" applyFill="1" applyBorder="1" applyAlignment="1">
      <alignment horizontal="center" wrapText="1"/>
    </xf>
  </cellXfs>
  <cellStyles count="3">
    <cellStyle name="Hyperlink" xfId="2" builtinId="8"/>
    <cellStyle name="Normal" xfId="0" builtinId="0"/>
    <cellStyle name="Percent" xfId="1" builtinId="5"/>
  </cellStyles>
  <dxfs count="78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'21'!$C$28</c:f>
              <c:strCache>
                <c:ptCount val="1"/>
                <c:pt idx="0">
                  <c:v>Exposures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'21'!$B$29:$B$33</c:f>
              <c:strCache>
                <c:ptCount val="5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</c:strCache>
            </c:strRef>
          </c:cat>
          <c:val>
            <c:numRef>
              <c:f>'21'!$C$29:$C$33</c:f>
              <c:numCache>
                <c:formatCode>#,##0</c:formatCode>
                <c:ptCount val="5"/>
                <c:pt idx="0">
                  <c:v>55000</c:v>
                </c:pt>
                <c:pt idx="1">
                  <c:v>175000</c:v>
                </c:pt>
                <c:pt idx="2">
                  <c:v>10000</c:v>
                </c:pt>
                <c:pt idx="3">
                  <c:v>48000</c:v>
                </c:pt>
                <c:pt idx="4">
                  <c:v>169000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FA-48A6-BD17-9A20DABF9B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6235240"/>
        <c:axId val="646235600"/>
      </c:barChart>
      <c:lineChart>
        <c:grouping val="standard"/>
        <c:varyColors val="0"/>
        <c:ser>
          <c:idx val="1"/>
          <c:order val="1"/>
          <c:tx>
            <c:strRef>
              <c:f>'21'!$D$28</c:f>
              <c:strCache>
                <c:ptCount val="1"/>
                <c:pt idx="0">
                  <c:v>GLM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'21'!$B$29:$B$33</c:f>
              <c:strCache>
                <c:ptCount val="5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</c:strCache>
            </c:strRef>
          </c:cat>
          <c:val>
            <c:numRef>
              <c:f>'21'!$D$29:$D$33</c:f>
              <c:numCache>
                <c:formatCode>General</c:formatCode>
                <c:ptCount val="5"/>
                <c:pt idx="0">
                  <c:v>0.77200000000000002</c:v>
                </c:pt>
                <c:pt idx="1">
                  <c:v>1.952</c:v>
                </c:pt>
                <c:pt idx="2">
                  <c:v>1.1839999999999999</c:v>
                </c:pt>
                <c:pt idx="3">
                  <c:v>0.72299999999999998</c:v>
                </c:pt>
                <c:pt idx="4">
                  <c:v>0.70699999999999996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A-48A6-BD17-9A20DABF9B72}"/>
            </c:ext>
          </c:extLst>
        </c:ser>
        <c:ser>
          <c:idx val="2"/>
          <c:order val="2"/>
          <c:tx>
            <c:strRef>
              <c:f>'21'!$E$28</c:f>
              <c:strCache>
                <c:ptCount val="1"/>
                <c:pt idx="0">
                  <c:v>Lasso Credibility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cat>
            <c:strRef>
              <c:f>'21'!$B$29:$B$33</c:f>
              <c:strCache>
                <c:ptCount val="5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</c:strCache>
            </c:strRef>
          </c:cat>
          <c:val>
            <c:numRef>
              <c:f>'21'!$E$29:$E$33</c:f>
              <c:numCache>
                <c:formatCode>General</c:formatCode>
                <c:ptCount val="5"/>
                <c:pt idx="0">
                  <c:v>1.036</c:v>
                </c:pt>
                <c:pt idx="1">
                  <c:v>1.881</c:v>
                </c:pt>
                <c:pt idx="2">
                  <c:v>1.1379999999999999</c:v>
                </c:pt>
                <c:pt idx="3">
                  <c:v>0.80100000000000005</c:v>
                </c:pt>
                <c:pt idx="4">
                  <c:v>0.70699999999999996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A-48A6-BD17-9A20DABF9B72}"/>
            </c:ext>
          </c:extLst>
        </c:ser>
        <c:ser>
          <c:idx val="3"/>
          <c:order val="3"/>
          <c:tx>
            <c:strRef>
              <c:f>'21'!$F$28</c:f>
              <c:strCache>
                <c:ptCount val="1"/>
                <c:pt idx="0">
                  <c:v>Complement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'21'!$B$29:$B$33</c:f>
              <c:strCache>
                <c:ptCount val="5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</c:strCache>
            </c:strRef>
          </c:cat>
          <c:val>
            <c:numRef>
              <c:f>'21'!$F$29:$F$33</c:f>
              <c:numCache>
                <c:formatCode>General</c:formatCode>
                <c:ptCount val="5"/>
                <c:pt idx="0">
                  <c:v>1.095</c:v>
                </c:pt>
                <c:pt idx="1">
                  <c:v>1.881</c:v>
                </c:pt>
                <c:pt idx="2">
                  <c:v>1.1379999999999999</c:v>
                </c:pt>
                <c:pt idx="3">
                  <c:v>1.0429999999999999</c:v>
                </c:pt>
                <c:pt idx="4">
                  <c:v>0.95199999999999996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A-48A6-BD17-9A20DABF9B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4910608"/>
        <c:axId val="404911688"/>
      </c:lineChart>
      <c:catAx>
        <c:axId val="40491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911688"/>
        <c:crosses val="autoZero"/>
        <c:auto val="1"/>
        <c:lblAlgn val="ctr"/>
        <c:lblOffset val="100"/>
        <c:noMultiLvlLbl val="0"/>
      </c:catAx>
      <c:valAx>
        <c:axId val="404911688"/>
        <c:scaling>
          <c:orientation val="minMax"/>
          <c:max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Relativity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910608"/>
        <c:crosses val="autoZero"/>
        <c:crossBetween val="between"/>
      </c:valAx>
      <c:valAx>
        <c:axId val="646235600"/>
        <c:scaling>
          <c:orientation val="minMax"/>
          <c:max val="5000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Exposures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6235240"/>
        <c:crosses val="max"/>
        <c:crossBetween val="between"/>
        <c:majorUnit val="100000"/>
      </c:valAx>
      <c:catAx>
        <c:axId val="6462352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62356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390525</xdr:colOff>
      <xdr:row>0</xdr:row>
      <xdr:rowOff>0</xdr:rowOff>
    </xdr:from>
    <xdr:to>
      <xdr:col>9</xdr:col>
      <xdr:colOff>111972</xdr:colOff>
      <xdr:row>4</xdr:row>
      <xdr:rowOff>32174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0"/>
          <a:ext cx="3379047" cy="7941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51646</xdr:colOff>
      <xdr:row>4</xdr:row>
      <xdr:rowOff>18627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75660" cy="75014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192828</xdr:colOff>
      <xdr:row>4</xdr:row>
      <xdr:rowOff>18627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11313" cy="78062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236220</xdr:colOff>
      <xdr:row>9</xdr:row>
      <xdr:rowOff>14287</xdr:rowOff>
    </xdr:from>
    <xdr:ext cx="152669" cy="1925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2712720" y="1675447"/>
              <a:ext cx="152669" cy="1925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acc>
                      <m:accPr>
                        <m:chr m:val="̂"/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𝛽</m:t>
                        </m:r>
                      </m:e>
                    </m:acc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2712720" y="1675447"/>
              <a:ext cx="152669" cy="1925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 𝛽 ̂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607906</xdr:colOff>
      <xdr:row>16</xdr:row>
      <xdr:rowOff>179917</xdr:rowOff>
    </xdr:from>
    <xdr:to>
      <xdr:col>6</xdr:col>
      <xdr:colOff>706121</xdr:colOff>
      <xdr:row>21</xdr:row>
      <xdr:rowOff>179917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5012266" y="3144097"/>
          <a:ext cx="730675" cy="922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n-GB" sz="1100"/>
            <a:t>Occurrence</a:t>
          </a:r>
          <a:r>
            <a:rPr lang="en-GB" sz="1100" baseline="0"/>
            <a:t> Limit</a:t>
          </a:r>
          <a:endParaRPr lang="en-GB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7</xdr:row>
      <xdr:rowOff>19050</xdr:rowOff>
    </xdr:from>
    <xdr:to>
      <xdr:col>5</xdr:col>
      <xdr:colOff>523875</xdr:colOff>
      <xdr:row>27</xdr:row>
      <xdr:rowOff>177862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2450" y="1362075"/>
          <a:ext cx="5495925" cy="396881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11</xdr:row>
      <xdr:rowOff>40957</xdr:rowOff>
    </xdr:from>
    <xdr:to>
      <xdr:col>7</xdr:col>
      <xdr:colOff>619125</xdr:colOff>
      <xdr:row>26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6DCC88C-F8DA-41F6-9074-9DA24BE66E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BD9DB-C068-4322-AF54-257C50C10B4B}">
  <sheetPr codeName="Sheet1"/>
  <dimension ref="A6:M32"/>
  <sheetViews>
    <sheetView tabSelected="1" workbookViewId="0"/>
  </sheetViews>
  <sheetFormatPr defaultRowHeight="15" x14ac:dyDescent="0.25"/>
  <cols>
    <col min="12" max="12" width="7" customWidth="1"/>
    <col min="13" max="13" width="12.42578125" customWidth="1"/>
  </cols>
  <sheetData>
    <row r="6" spans="1:13" ht="21" x14ac:dyDescent="0.35">
      <c r="A6" s="27" t="s">
        <v>19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</row>
    <row r="8" spans="1:13" x14ac:dyDescent="0.25">
      <c r="A8" t="s">
        <v>20</v>
      </c>
    </row>
    <row r="10" spans="1:13" x14ac:dyDescent="0.25">
      <c r="A10" t="s">
        <v>34</v>
      </c>
    </row>
    <row r="12" spans="1:13" x14ac:dyDescent="0.25">
      <c r="A12" t="s">
        <v>21</v>
      </c>
    </row>
    <row r="14" spans="1:13" x14ac:dyDescent="0.25">
      <c r="A14" t="s">
        <v>22</v>
      </c>
    </row>
    <row r="15" spans="1:13" x14ac:dyDescent="0.25">
      <c r="A15" t="s">
        <v>23</v>
      </c>
    </row>
    <row r="17" spans="1:13" x14ac:dyDescent="0.25">
      <c r="A17" t="s">
        <v>24</v>
      </c>
    </row>
    <row r="18" spans="1:13" x14ac:dyDescent="0.25">
      <c r="A18" t="s">
        <v>28</v>
      </c>
    </row>
    <row r="19" spans="1:13" x14ac:dyDescent="0.25">
      <c r="A19" t="s">
        <v>29</v>
      </c>
    </row>
    <row r="20" spans="1:13" ht="15.75" thickBot="1" x14ac:dyDescent="0.3"/>
    <row r="21" spans="1:13" ht="15.75" thickBot="1" x14ac:dyDescent="0.3">
      <c r="A21" t="s">
        <v>27</v>
      </c>
      <c r="M21" s="4"/>
    </row>
    <row r="23" spans="1:13" x14ac:dyDescent="0.25">
      <c r="A23" t="s">
        <v>35</v>
      </c>
    </row>
    <row r="25" spans="1:13" x14ac:dyDescent="0.25">
      <c r="A25" t="s">
        <v>25</v>
      </c>
    </row>
    <row r="26" spans="1:13" x14ac:dyDescent="0.25">
      <c r="A26" t="s">
        <v>26</v>
      </c>
    </row>
    <row r="28" spans="1:13" x14ac:dyDescent="0.25">
      <c r="A28" t="s">
        <v>37</v>
      </c>
    </row>
    <row r="29" spans="1:13" x14ac:dyDescent="0.25">
      <c r="A29" t="s">
        <v>38</v>
      </c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</row>
    <row r="31" spans="1:13" x14ac:dyDescent="0.25">
      <c r="A31" t="s">
        <v>36</v>
      </c>
    </row>
    <row r="32" spans="1:13" ht="15.75" x14ac:dyDescent="0.25">
      <c r="A32" s="28" t="s">
        <v>30</v>
      </c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</row>
  </sheetData>
  <sheetProtection formatCells="0" formatColumns="0" formatRows="0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54B44-705B-420B-B2D7-00C0BED5BEFA}">
  <dimension ref="A1:AC60"/>
  <sheetViews>
    <sheetView zoomScaleNormal="100" workbookViewId="0"/>
  </sheetViews>
  <sheetFormatPr defaultColWidth="9.140625" defaultRowHeight="15" x14ac:dyDescent="0.25"/>
  <cols>
    <col min="1" max="1" width="6.5703125" style="3" customWidth="1"/>
    <col min="2" max="2" width="17.140625" style="3" customWidth="1"/>
    <col min="3" max="3" width="17" style="3" customWidth="1"/>
    <col min="4" max="4" width="9.7109375" style="3" customWidth="1"/>
    <col min="5" max="5" width="10.7109375" style="3" customWidth="1"/>
    <col min="6" max="6" width="9.28515625" style="3" customWidth="1"/>
    <col min="7" max="7" width="11.85546875" style="3" customWidth="1"/>
    <col min="8" max="10" width="9.28515625" style="3" customWidth="1"/>
    <col min="11" max="11" width="5" style="3" customWidth="1"/>
    <col min="12" max="12" width="7" style="3" customWidth="1"/>
    <col min="13" max="13" width="3.7109375" style="3" customWidth="1"/>
    <col min="14" max="14" width="10.42578125" style="3" customWidth="1"/>
    <col min="15" max="15" width="9.5703125" style="3" customWidth="1"/>
    <col min="16" max="16" width="11.140625" style="3" bestFit="1" customWidth="1"/>
    <col min="17" max="17" width="9.28515625" style="3" customWidth="1"/>
    <col min="18" max="18" width="9.85546875" style="3" bestFit="1" customWidth="1"/>
    <col min="19" max="20" width="7.5703125" style="3" customWidth="1"/>
    <col min="21" max="21" width="13.7109375" style="3" customWidth="1"/>
    <col min="22" max="22" width="9.140625" style="3" customWidth="1"/>
    <col min="23" max="23" width="9.140625" style="3"/>
    <col min="24" max="24" width="9.140625" style="3" customWidth="1"/>
    <col min="25" max="25" width="15.28515625" style="3" customWidth="1"/>
    <col min="26" max="26" width="3.28515625" style="3" customWidth="1"/>
    <col min="27" max="16384" width="9.140625" style="3"/>
  </cols>
  <sheetData>
    <row r="1" spans="1:29" ht="15.75" x14ac:dyDescent="0.25">
      <c r="A1" s="8">
        <f ca="1">VALUE(MID(CELL("filename",A1),FIND("]",CELL("filename",A1))+1,LEN(CELL("filename",A1))-FIND("]",CELL("filename",A1))+1))</f>
        <v>7</v>
      </c>
      <c r="B1" s="57" t="s">
        <v>458</v>
      </c>
      <c r="C1" s="5"/>
      <c r="D1" s="168"/>
      <c r="E1" s="168"/>
      <c r="F1" s="168"/>
      <c r="G1" s="9"/>
      <c r="H1" s="9"/>
      <c r="I1" s="9"/>
      <c r="J1" s="9"/>
      <c r="K1" s="217" t="s">
        <v>41</v>
      </c>
      <c r="L1" s="218"/>
      <c r="M1" s="40"/>
      <c r="N1" s="58" t="s">
        <v>31</v>
      </c>
      <c r="AA1" s="40"/>
    </row>
    <row r="2" spans="1:29" x14ac:dyDescent="0.25">
      <c r="A2" s="10"/>
      <c r="B2" s="5"/>
      <c r="C2" s="5"/>
      <c r="D2" s="5"/>
      <c r="E2" s="5"/>
      <c r="F2" s="5"/>
      <c r="G2" s="5"/>
      <c r="H2" s="5"/>
      <c r="I2" s="5"/>
      <c r="J2" s="5"/>
      <c r="K2" s="5"/>
      <c r="L2" s="169"/>
      <c r="M2" s="40" t="s">
        <v>309</v>
      </c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</row>
    <row r="3" spans="1:29" x14ac:dyDescent="0.25">
      <c r="A3" s="12" t="s">
        <v>14</v>
      </c>
      <c r="B3" s="5" t="s">
        <v>354</v>
      </c>
      <c r="C3" s="5"/>
      <c r="D3" s="5"/>
      <c r="E3" s="5"/>
      <c r="F3" s="5"/>
      <c r="G3" s="5"/>
      <c r="H3" s="5"/>
      <c r="I3" s="5"/>
      <c r="J3" s="5"/>
      <c r="K3" s="5"/>
      <c r="L3" s="169"/>
      <c r="M3" s="40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1:29" x14ac:dyDescent="0.25">
      <c r="A4" s="13">
        <f ca="1">INDEX('Point Grid'!B:B,MATCH(A1,'Point Grid'!A:A,0))</f>
        <v>2.75</v>
      </c>
      <c r="B4" s="5"/>
      <c r="C4" s="5"/>
      <c r="D4" s="5"/>
      <c r="E4" s="5"/>
      <c r="F4" s="100"/>
      <c r="G4" s="171" t="s">
        <v>355</v>
      </c>
      <c r="H4" s="172"/>
      <c r="I4" s="172"/>
      <c r="J4" s="100"/>
      <c r="K4" s="100"/>
      <c r="L4" s="170"/>
      <c r="M4" s="87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pans="1:29" ht="15" customHeight="1" x14ac:dyDescent="0.25">
      <c r="A5" s="10"/>
      <c r="B5" s="186">
        <f ca="1">DATE(YEAR(TODAY()),12,1)</f>
        <v>45992</v>
      </c>
      <c r="C5" s="63" t="s">
        <v>356</v>
      </c>
      <c r="D5" s="124"/>
      <c r="E5" s="5"/>
      <c r="F5" s="158"/>
      <c r="G5" s="55" t="s">
        <v>357</v>
      </c>
      <c r="H5" s="54" t="s">
        <v>358</v>
      </c>
      <c r="I5" s="59" t="s">
        <v>359</v>
      </c>
      <c r="J5" s="5"/>
      <c r="K5" s="5"/>
      <c r="L5" s="170"/>
      <c r="M5" s="87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x14ac:dyDescent="0.25">
      <c r="A6" s="158"/>
      <c r="B6" s="47" t="s">
        <v>360</v>
      </c>
      <c r="C6" s="65" t="s">
        <v>357</v>
      </c>
      <c r="D6" s="108"/>
      <c r="E6" s="5"/>
      <c r="F6" s="158"/>
      <c r="G6" s="64" t="s">
        <v>361</v>
      </c>
      <c r="H6" s="97" t="s">
        <v>362</v>
      </c>
      <c r="I6" s="64">
        <v>7.7</v>
      </c>
      <c r="J6" s="158"/>
      <c r="K6" s="100"/>
      <c r="L6" s="170"/>
      <c r="M6" s="87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ht="15" customHeight="1" x14ac:dyDescent="0.25">
      <c r="A7" s="158"/>
      <c r="B7" s="193">
        <v>0.72</v>
      </c>
      <c r="C7" s="67" t="s">
        <v>363</v>
      </c>
      <c r="D7" s="109"/>
      <c r="E7" s="5"/>
      <c r="F7" s="158"/>
      <c r="G7" s="49" t="s">
        <v>361</v>
      </c>
      <c r="H7" s="46" t="s">
        <v>364</v>
      </c>
      <c r="I7" s="49">
        <v>8.9</v>
      </c>
      <c r="J7" s="158"/>
      <c r="K7" s="100"/>
      <c r="L7" s="170"/>
      <c r="M7" s="8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ht="15" customHeight="1" x14ac:dyDescent="0.25">
      <c r="A8" s="158"/>
      <c r="B8" s="100"/>
      <c r="C8" s="158"/>
      <c r="D8" s="158"/>
      <c r="E8" s="158"/>
      <c r="F8" s="158"/>
      <c r="G8" s="48" t="s">
        <v>365</v>
      </c>
      <c r="H8" s="47" t="s">
        <v>362</v>
      </c>
      <c r="I8" s="48">
        <v>3.3</v>
      </c>
      <c r="J8" s="158"/>
      <c r="K8" s="173"/>
      <c r="L8" s="170"/>
      <c r="M8" s="87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x14ac:dyDescent="0.25">
      <c r="A9" s="158"/>
      <c r="B9" s="100"/>
      <c r="C9" s="158"/>
      <c r="D9" s="158"/>
      <c r="E9" s="158"/>
      <c r="F9" s="158"/>
      <c r="G9" s="48" t="s">
        <v>365</v>
      </c>
      <c r="H9" s="47" t="s">
        <v>364</v>
      </c>
      <c r="I9" s="48">
        <v>4.2</v>
      </c>
      <c r="J9" s="158"/>
      <c r="K9" s="173"/>
      <c r="L9" s="170"/>
      <c r="M9" s="87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x14ac:dyDescent="0.25">
      <c r="A10" s="158"/>
      <c r="B10" s="100"/>
      <c r="C10" s="5"/>
      <c r="D10" s="5"/>
      <c r="E10" s="5"/>
      <c r="F10" s="5"/>
      <c r="G10" s="64" t="s">
        <v>366</v>
      </c>
      <c r="H10" s="97" t="s">
        <v>362</v>
      </c>
      <c r="I10" s="64">
        <v>1.8</v>
      </c>
      <c r="J10" s="158"/>
      <c r="K10" s="173"/>
      <c r="L10" s="159"/>
      <c r="M10" s="87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29" x14ac:dyDescent="0.25">
      <c r="A11" s="158"/>
      <c r="B11" s="100"/>
      <c r="C11" s="5"/>
      <c r="D11" s="5"/>
      <c r="E11" s="5"/>
      <c r="F11" s="5"/>
      <c r="G11" s="49" t="s">
        <v>366</v>
      </c>
      <c r="H11" s="46" t="s">
        <v>364</v>
      </c>
      <c r="I11" s="49">
        <v>4.0999999999999996</v>
      </c>
      <c r="J11" s="158"/>
      <c r="K11" s="173"/>
      <c r="L11" s="159"/>
      <c r="M11" s="87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29" x14ac:dyDescent="0.25">
      <c r="A12" s="158"/>
      <c r="B12" s="100"/>
      <c r="C12" s="5"/>
      <c r="D12" s="5"/>
      <c r="E12" s="5"/>
      <c r="F12" s="5"/>
      <c r="G12" s="48" t="s">
        <v>367</v>
      </c>
      <c r="H12" s="47" t="s">
        <v>362</v>
      </c>
      <c r="I12" s="48">
        <v>7.9</v>
      </c>
      <c r="J12" s="158"/>
      <c r="K12" s="173"/>
      <c r="L12" s="159"/>
      <c r="M12" s="87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pans="1:29" x14ac:dyDescent="0.25">
      <c r="A13" s="158"/>
      <c r="B13" s="100"/>
      <c r="C13" s="5"/>
      <c r="D13" s="5"/>
      <c r="E13" s="5"/>
      <c r="F13" s="5"/>
      <c r="G13" s="49" t="s">
        <v>367</v>
      </c>
      <c r="H13" s="46" t="s">
        <v>364</v>
      </c>
      <c r="I13" s="49">
        <v>5.4</v>
      </c>
      <c r="J13" s="158"/>
      <c r="K13" s="173"/>
      <c r="L13" s="159"/>
      <c r="M13" s="87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pans="1:29" x14ac:dyDescent="0.25">
      <c r="A14" s="158"/>
      <c r="B14" s="100"/>
      <c r="C14" s="5"/>
      <c r="D14" s="5"/>
      <c r="E14" s="5"/>
      <c r="F14" s="5"/>
      <c r="G14" s="158"/>
      <c r="H14" s="158"/>
      <c r="I14" s="158"/>
      <c r="J14" s="158"/>
      <c r="K14" s="173"/>
      <c r="L14" s="170"/>
      <c r="M14" s="87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pans="1:29" x14ac:dyDescent="0.25">
      <c r="A15" s="158"/>
      <c r="B15" s="174" t="s">
        <v>368</v>
      </c>
      <c r="C15" s="5"/>
      <c r="D15" s="5"/>
      <c r="E15" s="5"/>
      <c r="F15" s="5"/>
      <c r="G15" s="5"/>
      <c r="H15" s="158"/>
      <c r="I15" s="158"/>
      <c r="J15" s="158"/>
      <c r="K15" s="173"/>
      <c r="L15" s="170"/>
      <c r="M15" s="87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29" x14ac:dyDescent="0.25">
      <c r="A16" s="158"/>
      <c r="B16" s="113"/>
      <c r="C16" s="191"/>
      <c r="D16" s="191"/>
      <c r="E16" s="64" t="s">
        <v>393</v>
      </c>
      <c r="F16" s="140" t="s">
        <v>396</v>
      </c>
      <c r="G16" s="5"/>
      <c r="H16" s="171" t="s">
        <v>369</v>
      </c>
      <c r="I16" s="192"/>
      <c r="J16" s="171"/>
      <c r="K16" s="158"/>
      <c r="L16" s="170"/>
      <c r="M16" s="87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1:29" x14ac:dyDescent="0.25">
      <c r="A17" s="158"/>
      <c r="B17" s="116"/>
      <c r="C17" s="142"/>
      <c r="D17" s="142"/>
      <c r="E17" s="48" t="s">
        <v>394</v>
      </c>
      <c r="F17" s="66" t="s">
        <v>397</v>
      </c>
      <c r="G17" s="5"/>
      <c r="H17" s="172" t="s">
        <v>370</v>
      </c>
      <c r="I17" s="172"/>
      <c r="J17" s="100"/>
      <c r="K17" s="158"/>
      <c r="L17" s="170"/>
      <c r="M17" s="8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1:29" x14ac:dyDescent="0.25">
      <c r="A18" s="158"/>
      <c r="B18" s="49" t="s">
        <v>356</v>
      </c>
      <c r="C18" s="70" t="s">
        <v>357</v>
      </c>
      <c r="D18" s="70"/>
      <c r="E18" s="190" t="s">
        <v>395</v>
      </c>
      <c r="F18" s="189" t="s">
        <v>398</v>
      </c>
      <c r="G18" s="5"/>
      <c r="H18" s="142" t="s">
        <v>372</v>
      </c>
      <c r="I18" s="142" t="s">
        <v>373</v>
      </c>
      <c r="J18" s="142" t="s">
        <v>374</v>
      </c>
      <c r="K18" s="158"/>
      <c r="L18" s="170"/>
      <c r="M18" s="8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1:29" x14ac:dyDescent="0.25">
      <c r="A19" s="158"/>
      <c r="B19" s="187">
        <f ca="1">DATE(YEAR(TODAY())-1,12,1)</f>
        <v>45627</v>
      </c>
      <c r="C19" s="65" t="s">
        <v>375</v>
      </c>
      <c r="D19" s="108"/>
      <c r="E19" s="66" t="s">
        <v>371</v>
      </c>
      <c r="F19" s="52">
        <v>108000</v>
      </c>
      <c r="G19" s="176" t="s">
        <v>377</v>
      </c>
      <c r="H19" s="177">
        <v>1</v>
      </c>
      <c r="I19" s="178">
        <v>1.35</v>
      </c>
      <c r="J19" s="122">
        <v>1.63</v>
      </c>
      <c r="K19" s="158"/>
      <c r="L19" s="170"/>
      <c r="M19" s="87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1:29" x14ac:dyDescent="0.25">
      <c r="A20" s="158"/>
      <c r="B20" s="187">
        <f ca="1">DATE(YEAR(TODAY())-2,12,1)</f>
        <v>45261</v>
      </c>
      <c r="C20" s="65" t="s">
        <v>378</v>
      </c>
      <c r="D20" s="108"/>
      <c r="E20" s="66" t="s">
        <v>376</v>
      </c>
      <c r="F20" s="52">
        <v>72000</v>
      </c>
      <c r="G20" s="176" t="s">
        <v>380</v>
      </c>
      <c r="H20" s="179">
        <v>1.1499999999999999</v>
      </c>
      <c r="I20" s="152">
        <v>1.29</v>
      </c>
      <c r="J20" s="60">
        <v>1.81</v>
      </c>
      <c r="K20" s="158"/>
      <c r="L20" s="170"/>
      <c r="M20" s="87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1:29" ht="15" customHeight="1" x14ac:dyDescent="0.25">
      <c r="A21" s="158"/>
      <c r="B21" s="187">
        <f ca="1">DATE(YEAR(TODAY())-3,12,1)</f>
        <v>44896</v>
      </c>
      <c r="C21" s="65" t="s">
        <v>381</v>
      </c>
      <c r="D21" s="108"/>
      <c r="E21" s="66" t="s">
        <v>379</v>
      </c>
      <c r="F21" s="52">
        <v>33000</v>
      </c>
      <c r="G21" s="176" t="s">
        <v>373</v>
      </c>
      <c r="H21" s="180">
        <v>1.33</v>
      </c>
      <c r="I21" s="181">
        <v>1.46</v>
      </c>
      <c r="J21" s="61">
        <v>1.95</v>
      </c>
      <c r="K21" s="158"/>
      <c r="L21" s="170"/>
      <c r="M21" s="87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1:29" ht="15" customHeight="1" x14ac:dyDescent="0.25">
      <c r="A22" s="10"/>
      <c r="B22" s="188">
        <f ca="1">DATE(YEAR(TODAY())-4,12,1)</f>
        <v>44531</v>
      </c>
      <c r="C22" s="67" t="s">
        <v>381</v>
      </c>
      <c r="D22" s="109"/>
      <c r="E22" s="68" t="s">
        <v>382</v>
      </c>
      <c r="F22" s="53">
        <v>16000</v>
      </c>
      <c r="G22" s="158"/>
      <c r="H22" s="158"/>
      <c r="I22" s="158"/>
      <c r="J22" s="158"/>
      <c r="K22" s="158"/>
      <c r="L22" s="170"/>
      <c r="M22" s="87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1:29" x14ac:dyDescent="0.25">
      <c r="A23" s="10"/>
      <c r="B23" s="5"/>
      <c r="C23" s="158"/>
      <c r="D23" s="158"/>
      <c r="E23" s="158"/>
      <c r="F23" s="158"/>
      <c r="G23" s="158"/>
      <c r="H23" s="158"/>
      <c r="I23" s="158"/>
      <c r="J23" s="158"/>
      <c r="K23" s="158"/>
      <c r="L23" s="170"/>
      <c r="M23" s="87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1:29" x14ac:dyDescent="0.25">
      <c r="A24" s="10"/>
      <c r="B24" s="5"/>
      <c r="C24" s="158"/>
      <c r="D24" s="158"/>
      <c r="E24" s="158"/>
      <c r="F24" s="158"/>
      <c r="G24" s="158"/>
      <c r="H24" s="158"/>
      <c r="I24" s="158"/>
      <c r="J24" s="158"/>
      <c r="K24" s="158"/>
      <c r="L24" s="170"/>
      <c r="M24" s="87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1:29" x14ac:dyDescent="0.25">
      <c r="A25" s="14" t="s">
        <v>2</v>
      </c>
      <c r="B25" s="5" t="s">
        <v>401</v>
      </c>
      <c r="C25" s="5"/>
      <c r="D25" s="5"/>
      <c r="E25" s="5"/>
      <c r="F25" s="5"/>
      <c r="G25" s="5"/>
      <c r="H25" s="5"/>
      <c r="I25" s="5"/>
      <c r="J25" s="5"/>
      <c r="K25" s="5"/>
      <c r="L25" s="170"/>
      <c r="M25" s="87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1:29" ht="15.75" thickBot="1" x14ac:dyDescent="0.3">
      <c r="A26" s="13">
        <f ca="1">INDEX('Point Grid'!$C$8:$I$27,MATCH($A$1,'Point Grid'!$A$8:$A$27,0),MATCH(A25,'Point Grid'!$C$7:$I$7,0))</f>
        <v>0.75</v>
      </c>
      <c r="B26" s="5" t="s">
        <v>402</v>
      </c>
      <c r="C26" s="158"/>
      <c r="D26" s="5"/>
      <c r="E26" s="5"/>
      <c r="F26" s="5"/>
      <c r="G26" s="5"/>
      <c r="H26" s="5"/>
      <c r="I26" s="5"/>
      <c r="J26" s="5"/>
      <c r="K26" s="5"/>
      <c r="L26" s="170"/>
      <c r="M26" s="87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1:29" ht="15.75" thickBot="1" x14ac:dyDescent="0.3">
      <c r="A27" s="4"/>
      <c r="B27" s="5"/>
      <c r="C27" s="158"/>
      <c r="D27" s="5"/>
      <c r="E27" s="5"/>
      <c r="F27" s="5"/>
      <c r="G27" s="5"/>
      <c r="H27" s="5"/>
      <c r="I27" s="5"/>
      <c r="J27" s="5"/>
      <c r="K27" s="5"/>
      <c r="L27" s="170"/>
      <c r="M27" s="8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1:29" x14ac:dyDescent="0.25">
      <c r="A28" s="194"/>
      <c r="B28" s="5"/>
      <c r="C28" s="174"/>
      <c r="D28" s="5"/>
      <c r="E28" s="5"/>
      <c r="F28" s="5"/>
      <c r="G28" s="5"/>
      <c r="H28" s="5"/>
      <c r="I28" s="5"/>
      <c r="J28" s="5"/>
      <c r="K28" s="5"/>
      <c r="L28" s="170"/>
      <c r="M28" s="87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1:29" x14ac:dyDescent="0.25">
      <c r="A29" s="14" t="s">
        <v>3</v>
      </c>
      <c r="B29" s="5" t="s">
        <v>400</v>
      </c>
      <c r="C29" s="174"/>
      <c r="D29" s="5"/>
      <c r="E29" s="5"/>
      <c r="F29" s="5"/>
      <c r="G29" s="5"/>
      <c r="H29" s="5"/>
      <c r="I29" s="5"/>
      <c r="J29" s="5"/>
      <c r="K29" s="5"/>
      <c r="L29" s="170"/>
      <c r="M29" s="87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:29" ht="15.75" thickBot="1" x14ac:dyDescent="0.3">
      <c r="A30" s="13">
        <f ca="1">INDEX('Point Grid'!$C$8:$I$27,MATCH($A$1,'Point Grid'!$A$8:$A$27,0),MATCH(A29,'Point Grid'!$C$7:$I$7,0))</f>
        <v>2</v>
      </c>
      <c r="B30" s="5" t="s">
        <v>399</v>
      </c>
      <c r="C30" s="174"/>
      <c r="D30" s="5"/>
      <c r="E30" s="5"/>
      <c r="F30" s="5"/>
      <c r="G30" s="5"/>
      <c r="H30" s="5"/>
      <c r="I30" s="5"/>
      <c r="J30" s="5"/>
      <c r="K30" s="5"/>
      <c r="L30" s="170"/>
      <c r="M30" s="87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:29" ht="15.75" thickBot="1" x14ac:dyDescent="0.3">
      <c r="A31" s="4"/>
      <c r="B31" s="158"/>
      <c r="C31" s="174" t="s">
        <v>383</v>
      </c>
      <c r="D31" s="5"/>
      <c r="E31" s="5"/>
      <c r="F31" s="5"/>
      <c r="G31" s="5"/>
      <c r="H31" s="5"/>
      <c r="I31" s="5"/>
      <c r="J31" s="5"/>
      <c r="K31" s="5"/>
      <c r="L31" s="170"/>
      <c r="M31" s="87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:29" x14ac:dyDescent="0.25">
      <c r="A32" s="10"/>
      <c r="B32" s="5"/>
      <c r="C32" s="55" t="s">
        <v>358</v>
      </c>
      <c r="D32" s="54" t="s">
        <v>381</v>
      </c>
      <c r="E32" s="54" t="s">
        <v>384</v>
      </c>
      <c r="F32" s="182" t="s">
        <v>361</v>
      </c>
      <c r="G32" s="54" t="s">
        <v>365</v>
      </c>
      <c r="H32" s="54" t="s">
        <v>366</v>
      </c>
      <c r="I32" s="5"/>
      <c r="J32" s="5"/>
      <c r="K32" s="5"/>
      <c r="L32" s="170"/>
      <c r="M32" s="87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:29" ht="15" customHeight="1" x14ac:dyDescent="0.25">
      <c r="A33" s="158"/>
      <c r="B33" s="5"/>
      <c r="C33" s="47" t="s">
        <v>362</v>
      </c>
      <c r="D33" s="91">
        <v>1</v>
      </c>
      <c r="E33" s="91">
        <v>1.1399999999999999</v>
      </c>
      <c r="F33" s="183">
        <v>1.2</v>
      </c>
      <c r="G33" s="48">
        <v>1.32</v>
      </c>
      <c r="H33" s="48">
        <v>1.62</v>
      </c>
      <c r="I33" s="5"/>
      <c r="J33" s="5"/>
      <c r="K33" s="5"/>
      <c r="L33" s="170"/>
      <c r="M33" s="87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:29" ht="15" customHeight="1" x14ac:dyDescent="0.25">
      <c r="A34" s="158"/>
      <c r="B34" s="5"/>
      <c r="C34" s="46" t="s">
        <v>364</v>
      </c>
      <c r="D34" s="95">
        <v>1</v>
      </c>
      <c r="E34" s="49">
        <v>1.51</v>
      </c>
      <c r="F34" s="70">
        <v>1.59</v>
      </c>
      <c r="G34" s="49">
        <v>2.0299999999999998</v>
      </c>
      <c r="H34" s="49">
        <v>2.39</v>
      </c>
      <c r="I34" s="5"/>
      <c r="J34" s="5"/>
      <c r="K34" s="5"/>
      <c r="L34" s="170"/>
      <c r="M34" s="87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:29" ht="15" customHeight="1" x14ac:dyDescent="0.25">
      <c r="A35" s="158"/>
      <c r="B35" s="5"/>
      <c r="C35" s="158"/>
      <c r="D35" s="158"/>
      <c r="E35" s="158"/>
      <c r="F35" s="158"/>
      <c r="G35" s="158"/>
      <c r="H35" s="158"/>
      <c r="I35" s="158"/>
      <c r="J35" s="158"/>
      <c r="K35" s="5"/>
      <c r="L35" s="170"/>
      <c r="M35" s="87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:29" ht="15" customHeight="1" x14ac:dyDescent="0.25">
      <c r="A36" s="5"/>
      <c r="B36" s="5"/>
      <c r="C36" s="184" t="s">
        <v>385</v>
      </c>
      <c r="D36" s="5"/>
      <c r="E36" s="5"/>
      <c r="F36" s="5"/>
      <c r="G36" s="5"/>
      <c r="H36" s="5"/>
      <c r="I36" s="158"/>
      <c r="J36" s="158"/>
      <c r="K36" s="5"/>
      <c r="L36" s="170"/>
      <c r="M36" s="87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:29" ht="15" customHeight="1" x14ac:dyDescent="0.25">
      <c r="A37" s="5"/>
      <c r="B37" s="5"/>
      <c r="C37" s="55" t="s">
        <v>358</v>
      </c>
      <c r="D37" s="54" t="s">
        <v>381</v>
      </c>
      <c r="E37" s="54" t="s">
        <v>384</v>
      </c>
      <c r="F37" s="182" t="s">
        <v>361</v>
      </c>
      <c r="G37" s="54" t="s">
        <v>365</v>
      </c>
      <c r="H37" s="54" t="s">
        <v>366</v>
      </c>
      <c r="I37" s="158"/>
      <c r="J37" s="158"/>
      <c r="K37" s="5"/>
      <c r="L37" s="170"/>
      <c r="M37" s="8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:29" ht="15" customHeight="1" x14ac:dyDescent="0.25">
      <c r="A38" s="5"/>
      <c r="B38" s="5"/>
      <c r="C38" s="47" t="s">
        <v>362</v>
      </c>
      <c r="D38" s="91">
        <v>1</v>
      </c>
      <c r="E38" s="48">
        <v>0.84</v>
      </c>
      <c r="F38" s="183">
        <v>0.78</v>
      </c>
      <c r="G38" s="48">
        <v>0.67</v>
      </c>
      <c r="H38" s="48">
        <v>0.47</v>
      </c>
      <c r="I38" s="5"/>
      <c r="J38" s="5"/>
      <c r="K38" s="5"/>
      <c r="L38" s="170"/>
      <c r="M38" s="87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:29" x14ac:dyDescent="0.25">
      <c r="A39" s="5"/>
      <c r="B39" s="5"/>
      <c r="C39" s="46" t="s">
        <v>364</v>
      </c>
      <c r="D39" s="95">
        <v>1</v>
      </c>
      <c r="E39" s="49">
        <v>0.49</v>
      </c>
      <c r="F39" s="70">
        <v>0.43</v>
      </c>
      <c r="G39" s="49">
        <v>0.35</v>
      </c>
      <c r="H39" s="49">
        <v>0.22</v>
      </c>
      <c r="I39" s="5"/>
      <c r="J39" s="5"/>
      <c r="K39" s="5"/>
      <c r="L39" s="170"/>
      <c r="M39" s="87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:29" x14ac:dyDescent="0.25">
      <c r="A40" s="5"/>
      <c r="B40" s="5"/>
      <c r="C40" s="158"/>
      <c r="D40" s="158"/>
      <c r="E40" s="158"/>
      <c r="F40" s="158"/>
      <c r="G40" s="158"/>
      <c r="H40" s="158"/>
      <c r="I40" s="158"/>
      <c r="J40" s="158"/>
      <c r="K40" s="5"/>
      <c r="L40" s="170"/>
      <c r="M40" s="87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:29" x14ac:dyDescent="0.25">
      <c r="A41" s="5"/>
      <c r="B41" s="5"/>
      <c r="C41" s="184" t="s">
        <v>386</v>
      </c>
      <c r="D41" s="5"/>
      <c r="E41" s="5"/>
      <c r="F41" s="5"/>
      <c r="G41" s="158"/>
      <c r="H41" s="158"/>
      <c r="I41" s="158"/>
      <c r="J41" s="158"/>
      <c r="K41" s="5"/>
      <c r="L41" s="170"/>
      <c r="M41" s="87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:29" ht="45" x14ac:dyDescent="0.25">
      <c r="A42" s="5"/>
      <c r="B42" s="5"/>
      <c r="C42" s="175" t="s">
        <v>387</v>
      </c>
      <c r="D42" s="55" t="s">
        <v>358</v>
      </c>
      <c r="E42" s="54" t="s">
        <v>388</v>
      </c>
      <c r="F42" s="59" t="s">
        <v>389</v>
      </c>
      <c r="G42" s="158"/>
      <c r="H42" s="158"/>
      <c r="I42" s="158"/>
      <c r="J42" s="158"/>
      <c r="K42" s="5"/>
      <c r="L42" s="170"/>
      <c r="M42" s="87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</row>
    <row r="43" spans="1:29" x14ac:dyDescent="0.25">
      <c r="A43" s="5"/>
      <c r="B43" s="5"/>
      <c r="C43" s="215" t="s">
        <v>390</v>
      </c>
      <c r="D43" s="97" t="s">
        <v>362</v>
      </c>
      <c r="E43" s="64">
        <v>0.90700000000000003</v>
      </c>
      <c r="F43" s="64">
        <v>0.92600000000000005</v>
      </c>
      <c r="G43" s="5"/>
      <c r="H43" s="5"/>
      <c r="I43" s="5"/>
      <c r="J43" s="5"/>
      <c r="K43" s="5"/>
      <c r="L43" s="170"/>
      <c r="M43" s="87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:29" x14ac:dyDescent="0.25">
      <c r="A44" s="10"/>
      <c r="B44" s="5"/>
      <c r="C44" s="216"/>
      <c r="D44" s="46" t="s">
        <v>364</v>
      </c>
      <c r="E44" s="49">
        <v>0.88200000000000001</v>
      </c>
      <c r="F44" s="49">
        <v>0.90100000000000002</v>
      </c>
      <c r="G44" s="5"/>
      <c r="H44" s="5"/>
      <c r="I44" s="5"/>
      <c r="J44" s="5"/>
      <c r="K44" s="5"/>
      <c r="L44" s="170"/>
      <c r="M44" s="87"/>
      <c r="N44"/>
      <c r="S44"/>
      <c r="T44"/>
      <c r="U44"/>
      <c r="V44"/>
      <c r="W44"/>
      <c r="X44"/>
      <c r="Y44"/>
      <c r="Z44"/>
      <c r="AA44"/>
      <c r="AB44"/>
      <c r="AC44"/>
    </row>
    <row r="45" spans="1:29" x14ac:dyDescent="0.25">
      <c r="A45" s="10"/>
      <c r="B45" s="5"/>
      <c r="C45" s="215" t="s">
        <v>391</v>
      </c>
      <c r="D45" s="97" t="s">
        <v>362</v>
      </c>
      <c r="E45" s="64">
        <v>0.86399999999999999</v>
      </c>
      <c r="F45" s="64">
        <v>0.89200000000000002</v>
      </c>
      <c r="G45" s="158"/>
      <c r="H45" s="158"/>
      <c r="I45" s="5"/>
      <c r="J45" s="5"/>
      <c r="K45" s="5"/>
      <c r="L45" s="170"/>
      <c r="M45" s="87"/>
      <c r="N45"/>
      <c r="S45"/>
      <c r="T45"/>
      <c r="U45"/>
      <c r="V45"/>
      <c r="W45"/>
      <c r="X45"/>
      <c r="Y45"/>
      <c r="Z45"/>
      <c r="AA45"/>
      <c r="AB45"/>
      <c r="AC45"/>
    </row>
    <row r="46" spans="1:29" x14ac:dyDescent="0.25">
      <c r="A46" s="10"/>
      <c r="B46" s="5"/>
      <c r="C46" s="216"/>
      <c r="D46" s="46" t="s">
        <v>364</v>
      </c>
      <c r="E46" s="49">
        <v>0.82799999999999996</v>
      </c>
      <c r="F46" s="49">
        <v>0.85399999999999998</v>
      </c>
      <c r="G46" s="158"/>
      <c r="H46" s="158"/>
      <c r="I46" s="5"/>
      <c r="J46" s="5"/>
      <c r="K46" s="5"/>
      <c r="L46" s="170"/>
      <c r="M46" s="87"/>
      <c r="U46" s="101"/>
      <c r="V46" s="101"/>
      <c r="W46" s="101"/>
      <c r="X46" s="101"/>
      <c r="Y46" s="101"/>
      <c r="Z46" s="101"/>
      <c r="AA46" s="87"/>
      <c r="AB46" s="101"/>
    </row>
    <row r="47" spans="1:29" x14ac:dyDescent="0.25">
      <c r="A47" s="10"/>
      <c r="B47" s="5"/>
      <c r="C47" s="215" t="s">
        <v>392</v>
      </c>
      <c r="D47" s="47" t="s">
        <v>362</v>
      </c>
      <c r="E47" s="48">
        <v>0.82299999999999995</v>
      </c>
      <c r="F47" s="48">
        <v>0.85799999999999998</v>
      </c>
      <c r="G47" s="158"/>
      <c r="H47" s="158"/>
      <c r="I47" s="5"/>
      <c r="J47" s="5"/>
      <c r="K47" s="5"/>
      <c r="L47" s="170"/>
      <c r="M47" s="87"/>
      <c r="U47" s="101"/>
      <c r="V47" s="101"/>
      <c r="W47" s="101"/>
      <c r="X47" s="101"/>
      <c r="Y47" s="101"/>
      <c r="Z47" s="101"/>
      <c r="AA47" s="87"/>
      <c r="AB47" s="101"/>
    </row>
    <row r="48" spans="1:29" x14ac:dyDescent="0.25">
      <c r="A48" s="10"/>
      <c r="B48" s="5"/>
      <c r="C48" s="216"/>
      <c r="D48" s="46" t="s">
        <v>364</v>
      </c>
      <c r="E48" s="49">
        <v>0.77700000000000002</v>
      </c>
      <c r="F48" s="139">
        <v>0.81</v>
      </c>
      <c r="G48" s="158"/>
      <c r="H48" s="158"/>
      <c r="I48" s="5"/>
      <c r="J48" s="5"/>
      <c r="K48" s="5"/>
      <c r="L48" s="170"/>
      <c r="M48" s="87"/>
      <c r="U48" s="101"/>
      <c r="V48" s="101"/>
      <c r="W48" s="101"/>
      <c r="X48" s="101"/>
      <c r="Y48" s="101"/>
      <c r="Z48" s="101"/>
      <c r="AA48" s="87"/>
      <c r="AB48" s="101"/>
    </row>
    <row r="49" spans="1:28" ht="15.75" thickBot="1" x14ac:dyDescent="0.3">
      <c r="A49" s="15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85"/>
      <c r="M49" s="87"/>
      <c r="U49" s="101"/>
      <c r="V49" s="101"/>
      <c r="W49" s="101"/>
      <c r="X49" s="101"/>
      <c r="Y49" s="101"/>
      <c r="Z49" s="101"/>
      <c r="AA49" s="87"/>
      <c r="AB49" s="101"/>
    </row>
    <row r="50" spans="1:28" x14ac:dyDescent="0.25">
      <c r="L50" s="87"/>
      <c r="M50" s="87"/>
      <c r="U50" s="101"/>
      <c r="V50" s="101"/>
      <c r="W50" s="101"/>
      <c r="X50" s="101"/>
      <c r="Y50" s="101"/>
      <c r="Z50" s="101"/>
      <c r="AA50" s="87"/>
      <c r="AB50" s="101"/>
    </row>
    <row r="51" spans="1:28" x14ac:dyDescent="0.25">
      <c r="L51" s="87"/>
      <c r="M51" s="87"/>
      <c r="U51" s="101"/>
      <c r="V51" s="101"/>
      <c r="W51" s="101"/>
      <c r="X51" s="101"/>
      <c r="Y51" s="101"/>
      <c r="Z51" s="101"/>
      <c r="AA51" s="87"/>
      <c r="AB51" s="101"/>
    </row>
    <row r="52" spans="1:28" x14ac:dyDescent="0.25">
      <c r="L52" s="87"/>
      <c r="M52" s="87"/>
      <c r="U52" s="101"/>
      <c r="V52" s="101"/>
      <c r="W52" s="101"/>
      <c r="X52" s="101"/>
      <c r="Y52" s="101"/>
      <c r="Z52" s="101"/>
      <c r="AA52" s="87"/>
      <c r="AB52" s="101"/>
    </row>
    <row r="53" spans="1:28" x14ac:dyDescent="0.25">
      <c r="L53" s="87"/>
      <c r="M53" s="87"/>
      <c r="AA53" s="87"/>
    </row>
    <row r="54" spans="1:28" x14ac:dyDescent="0.25">
      <c r="L54" s="87"/>
      <c r="M54" s="87"/>
      <c r="AA54" s="87"/>
    </row>
    <row r="55" spans="1:28" x14ac:dyDescent="0.25">
      <c r="L55" s="87"/>
      <c r="M55" s="87"/>
      <c r="AA55" s="87"/>
    </row>
    <row r="56" spans="1:28" x14ac:dyDescent="0.25">
      <c r="L56" s="87"/>
      <c r="M56" s="87"/>
      <c r="AA56" s="87"/>
    </row>
    <row r="57" spans="1:28" x14ac:dyDescent="0.25">
      <c r="L57" s="87"/>
      <c r="M57" s="87"/>
      <c r="AA57" s="87"/>
    </row>
    <row r="58" spans="1:28" x14ac:dyDescent="0.25">
      <c r="L58" s="87"/>
      <c r="M58" s="87"/>
      <c r="AA58" s="87"/>
    </row>
    <row r="59" spans="1:28" x14ac:dyDescent="0.25">
      <c r="L59" s="87"/>
      <c r="M59" s="87"/>
      <c r="AA59" s="87"/>
    </row>
    <row r="60" spans="1:28" x14ac:dyDescent="0.25">
      <c r="L60" s="87"/>
      <c r="M60" s="87"/>
      <c r="AA60" s="87"/>
    </row>
  </sheetData>
  <sheetProtection formatCells="0" formatColumns="0" formatRows="0"/>
  <mergeCells count="4">
    <mergeCell ref="C43:C44"/>
    <mergeCell ref="C45:C46"/>
    <mergeCell ref="C47:C48"/>
    <mergeCell ref="K1:L1"/>
  </mergeCells>
  <conditionalFormatting sqref="B1">
    <cfRule type="cellIs" dxfId="44" priority="1" operator="equal">
      <formula>"Incomplete"</formula>
    </cfRule>
    <cfRule type="cellIs" dxfId="43" priority="2" operator="equal">
      <formula>"Flag for Review"</formula>
    </cfRule>
    <cfRule type="cellIs" dxfId="42" priority="3" operator="equal">
      <formula>"Finished"</formula>
    </cfRule>
  </conditionalFormatting>
  <dataValidations count="2">
    <dataValidation type="decimal" allowBlank="1" showInputMessage="1" showErrorMessage="1" sqref="A31 A27:A28" xr:uid="{EACA1458-302E-4B2C-9742-67AD247E5C8E}">
      <formula1>0</formula1>
      <formula2>A26</formula2>
    </dataValidation>
    <dataValidation type="list" allowBlank="1" showInputMessage="1" showErrorMessage="1" sqref="B1" xr:uid="{30F3C47B-294A-4D0B-A5E5-BEE7AEA7BC76}">
      <formula1>"Finished, Flag for Review, Incomplete"</formula1>
    </dataValidation>
  </dataValidations>
  <hyperlinks>
    <hyperlink ref="K1" location="Navigator!A1" display="Navigator" xr:uid="{08D67522-7DC4-4B9A-B80F-5B84FF774BAA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CBC35-A01B-4CFF-AF2A-24F0425533F6}">
  <sheetPr codeName="Sheet10"/>
  <dimension ref="A1:T39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4" width="9.140625" style="3" customWidth="1"/>
    <col min="5" max="5" width="19.28515625" style="3" bestFit="1" customWidth="1"/>
    <col min="6" max="6" width="9.5703125" style="3" bestFit="1" customWidth="1"/>
    <col min="7" max="7" width="11.42578125" style="3" customWidth="1"/>
    <col min="8" max="8" width="3.7109375" style="40" customWidth="1"/>
    <col min="9" max="9" width="15.5703125" style="3" customWidth="1"/>
    <col min="10" max="10" width="10.28515625" style="3" customWidth="1"/>
    <col min="11" max="11" width="11.5703125" style="3" bestFit="1" customWidth="1"/>
    <col min="12" max="12" width="15.85546875" style="3" customWidth="1"/>
    <col min="13" max="13" width="9" style="3" customWidth="1"/>
    <col min="14" max="14" width="12.85546875" style="3" bestFit="1" customWidth="1"/>
    <col min="15" max="15" width="10" style="3" bestFit="1" customWidth="1"/>
    <col min="16" max="17" width="10.5703125" style="3" customWidth="1"/>
    <col min="18" max="16384" width="9.140625" style="3"/>
  </cols>
  <sheetData>
    <row r="1" spans="1:20" ht="15.75" x14ac:dyDescent="0.25">
      <c r="A1" s="8">
        <f ca="1">VALUE(MID(CELL("filename",A1),FIND("]",CELL("filename",A1))+1,LEN(CELL("filename",A1))-FIND("]",CELL("filename",A1))+1))</f>
        <v>8</v>
      </c>
      <c r="B1" s="57" t="s">
        <v>458</v>
      </c>
      <c r="C1" s="88"/>
      <c r="D1" s="88"/>
      <c r="E1" s="9"/>
      <c r="F1" s="213" t="s">
        <v>41</v>
      </c>
      <c r="G1" s="214"/>
      <c r="I1" s="58" t="s">
        <v>31</v>
      </c>
    </row>
    <row r="2" spans="1:20" x14ac:dyDescent="0.25">
      <c r="A2" s="10"/>
      <c r="B2" s="5"/>
      <c r="C2" s="5"/>
      <c r="D2" s="5"/>
      <c r="E2" s="5"/>
      <c r="F2" s="5"/>
      <c r="G2" s="11"/>
      <c r="H2" s="3" t="s">
        <v>309</v>
      </c>
      <c r="I2"/>
      <c r="J2"/>
      <c r="K2"/>
      <c r="L2"/>
      <c r="M2"/>
      <c r="N2"/>
      <c r="O2"/>
      <c r="P2"/>
      <c r="Q2"/>
      <c r="R2"/>
      <c r="S2"/>
      <c r="T2"/>
    </row>
    <row r="3" spans="1:20" x14ac:dyDescent="0.25">
      <c r="A3" s="12" t="s">
        <v>14</v>
      </c>
      <c r="B3" s="5" t="s">
        <v>122</v>
      </c>
      <c r="C3" s="5"/>
      <c r="D3" s="5"/>
      <c r="E3" s="5"/>
      <c r="F3" s="5"/>
      <c r="G3" s="11"/>
      <c r="H3" s="3"/>
      <c r="I3"/>
      <c r="J3"/>
      <c r="K3"/>
      <c r="L3"/>
      <c r="M3"/>
      <c r="N3"/>
      <c r="O3"/>
      <c r="P3"/>
      <c r="Q3"/>
      <c r="R3"/>
      <c r="S3"/>
      <c r="T3"/>
    </row>
    <row r="4" spans="1:20" x14ac:dyDescent="0.25">
      <c r="A4" s="13">
        <f ca="1">INDEX('Point Grid'!B:B,MATCH('8'!A1,'Point Grid'!A:A,0))</f>
        <v>3.5</v>
      </c>
      <c r="B4" s="72"/>
      <c r="C4" s="89" t="s">
        <v>123</v>
      </c>
      <c r="D4" s="90"/>
      <c r="E4" s="89" t="s">
        <v>126</v>
      </c>
      <c r="F4" s="90"/>
      <c r="G4" s="11"/>
      <c r="H4" s="3"/>
      <c r="I4"/>
      <c r="J4"/>
      <c r="K4"/>
      <c r="L4"/>
      <c r="M4"/>
      <c r="N4"/>
      <c r="O4"/>
      <c r="P4"/>
      <c r="Q4"/>
      <c r="R4"/>
      <c r="S4"/>
      <c r="T4"/>
    </row>
    <row r="5" spans="1:20" x14ac:dyDescent="0.25">
      <c r="A5" s="10"/>
      <c r="B5" s="46" t="s">
        <v>129</v>
      </c>
      <c r="C5" s="54" t="s">
        <v>124</v>
      </c>
      <c r="D5" s="54" t="s">
        <v>125</v>
      </c>
      <c r="E5" s="54" t="s">
        <v>127</v>
      </c>
      <c r="F5" s="54" t="s">
        <v>128</v>
      </c>
      <c r="G5" s="11"/>
      <c r="H5" s="3"/>
      <c r="I5"/>
      <c r="J5"/>
      <c r="K5"/>
      <c r="L5"/>
      <c r="M5"/>
      <c r="N5"/>
      <c r="O5"/>
      <c r="P5"/>
      <c r="Q5"/>
      <c r="R5"/>
      <c r="S5"/>
      <c r="T5"/>
    </row>
    <row r="6" spans="1:20" x14ac:dyDescent="0.25">
      <c r="A6" s="10"/>
      <c r="B6" s="64">
        <v>1</v>
      </c>
      <c r="C6" s="91">
        <v>0.62</v>
      </c>
      <c r="D6" s="91">
        <v>0.66</v>
      </c>
      <c r="E6" s="92">
        <v>100000</v>
      </c>
      <c r="F6" s="93">
        <v>65000</v>
      </c>
      <c r="G6" s="11"/>
      <c r="H6" s="3"/>
      <c r="I6"/>
      <c r="J6"/>
      <c r="K6"/>
      <c r="L6"/>
      <c r="M6"/>
      <c r="N6"/>
      <c r="O6"/>
      <c r="P6"/>
      <c r="Q6"/>
      <c r="R6"/>
      <c r="S6"/>
      <c r="T6"/>
    </row>
    <row r="7" spans="1:20" x14ac:dyDescent="0.25">
      <c r="A7" s="10"/>
      <c r="B7" s="48">
        <v>2</v>
      </c>
      <c r="C7" s="91">
        <v>0.77</v>
      </c>
      <c r="D7" s="91">
        <v>0.81</v>
      </c>
      <c r="E7" s="93">
        <v>80000</v>
      </c>
      <c r="F7" s="93">
        <v>80000</v>
      </c>
      <c r="G7" s="94"/>
      <c r="H7" s="3"/>
      <c r="I7"/>
      <c r="J7"/>
      <c r="K7"/>
      <c r="L7"/>
      <c r="M7"/>
      <c r="N7"/>
      <c r="O7"/>
      <c r="P7"/>
      <c r="Q7"/>
      <c r="R7"/>
      <c r="S7"/>
      <c r="T7"/>
    </row>
    <row r="8" spans="1:20" x14ac:dyDescent="0.25">
      <c r="A8" s="10"/>
      <c r="B8" s="48">
        <v>3</v>
      </c>
      <c r="C8" s="91">
        <v>0.92</v>
      </c>
      <c r="D8" s="91">
        <v>0.96</v>
      </c>
      <c r="E8" s="93">
        <v>100000</v>
      </c>
      <c r="F8" s="93">
        <v>95000</v>
      </c>
      <c r="G8" s="94"/>
      <c r="H8" s="3"/>
      <c r="I8"/>
      <c r="J8"/>
      <c r="K8"/>
      <c r="L8"/>
      <c r="M8"/>
      <c r="N8"/>
      <c r="O8"/>
      <c r="P8"/>
      <c r="Q8"/>
      <c r="R8"/>
      <c r="S8"/>
      <c r="T8"/>
    </row>
    <row r="9" spans="1:20" x14ac:dyDescent="0.25">
      <c r="A9" s="10"/>
      <c r="B9" s="48">
        <v>4</v>
      </c>
      <c r="C9" s="91">
        <v>0.96</v>
      </c>
      <c r="D9" s="91">
        <v>0.96</v>
      </c>
      <c r="E9" s="93">
        <v>80000</v>
      </c>
      <c r="F9" s="93">
        <v>96000</v>
      </c>
      <c r="G9" s="94"/>
      <c r="H9" s="3"/>
      <c r="I9"/>
      <c r="J9"/>
      <c r="K9"/>
      <c r="L9"/>
      <c r="M9"/>
      <c r="N9"/>
      <c r="O9"/>
      <c r="P9"/>
      <c r="Q9"/>
      <c r="R9"/>
      <c r="S9"/>
      <c r="T9"/>
    </row>
    <row r="10" spans="1:20" x14ac:dyDescent="0.25">
      <c r="A10" s="10"/>
      <c r="B10" s="48">
        <v>5</v>
      </c>
      <c r="C10" s="91">
        <v>1</v>
      </c>
      <c r="D10" s="91">
        <v>0.97</v>
      </c>
      <c r="E10" s="93">
        <v>100000</v>
      </c>
      <c r="F10" s="93">
        <v>97000</v>
      </c>
      <c r="G10" s="94"/>
      <c r="H10" s="3"/>
      <c r="I10"/>
      <c r="J10"/>
      <c r="K10"/>
      <c r="L10"/>
      <c r="M10"/>
      <c r="N10"/>
      <c r="O10"/>
      <c r="P10"/>
      <c r="Q10"/>
      <c r="R10"/>
      <c r="S10"/>
      <c r="T10"/>
    </row>
    <row r="11" spans="1:20" x14ac:dyDescent="0.25">
      <c r="A11" s="10"/>
      <c r="B11" s="48">
        <v>6</v>
      </c>
      <c r="C11" s="91">
        <v>1.03</v>
      </c>
      <c r="D11" s="91">
        <v>1.02</v>
      </c>
      <c r="E11" s="93">
        <v>80000</v>
      </c>
      <c r="F11" s="93">
        <v>102000</v>
      </c>
      <c r="G11" s="11"/>
      <c r="H11" s="3"/>
      <c r="I11"/>
      <c r="J11"/>
      <c r="K11"/>
      <c r="L11"/>
      <c r="M11"/>
      <c r="N11"/>
      <c r="O11"/>
      <c r="P11"/>
      <c r="Q11"/>
      <c r="R11"/>
      <c r="S11"/>
      <c r="T11"/>
    </row>
    <row r="12" spans="1:20" x14ac:dyDescent="0.25">
      <c r="A12" s="10"/>
      <c r="B12" s="48">
        <v>7</v>
      </c>
      <c r="C12" s="91">
        <v>1.06</v>
      </c>
      <c r="D12" s="91">
        <v>1.06</v>
      </c>
      <c r="E12" s="93">
        <v>100000</v>
      </c>
      <c r="F12" s="93">
        <v>107000</v>
      </c>
      <c r="G12" s="11"/>
      <c r="H12" s="3"/>
      <c r="I12"/>
      <c r="J12"/>
      <c r="K12"/>
      <c r="L12"/>
      <c r="M12"/>
      <c r="N12"/>
      <c r="O12"/>
      <c r="P12"/>
      <c r="Q12"/>
      <c r="R12"/>
      <c r="S12"/>
      <c r="T12"/>
    </row>
    <row r="13" spans="1:20" x14ac:dyDescent="0.25">
      <c r="A13" s="10"/>
      <c r="B13" s="48">
        <v>8</v>
      </c>
      <c r="C13" s="91">
        <v>1.1000000000000001</v>
      </c>
      <c r="D13" s="91">
        <v>1.07</v>
      </c>
      <c r="E13" s="93">
        <v>80000</v>
      </c>
      <c r="F13" s="93">
        <v>108500</v>
      </c>
      <c r="G13" s="11"/>
      <c r="H13" s="3"/>
      <c r="I13"/>
      <c r="J13"/>
      <c r="K13"/>
      <c r="L13"/>
      <c r="M13"/>
      <c r="N13"/>
      <c r="O13"/>
      <c r="P13"/>
      <c r="Q13"/>
      <c r="R13"/>
      <c r="S13"/>
      <c r="T13"/>
    </row>
    <row r="14" spans="1:20" x14ac:dyDescent="0.25">
      <c r="A14" s="10"/>
      <c r="B14" s="48">
        <v>9</v>
      </c>
      <c r="C14" s="91">
        <v>1.1399999999999999</v>
      </c>
      <c r="D14" s="91">
        <v>1.08</v>
      </c>
      <c r="E14" s="93">
        <v>100000</v>
      </c>
      <c r="F14" s="93">
        <v>110000</v>
      </c>
      <c r="G14" s="11"/>
      <c r="H14" s="3"/>
      <c r="I14"/>
      <c r="J14"/>
      <c r="K14"/>
      <c r="L14"/>
      <c r="M14"/>
      <c r="N14"/>
      <c r="O14"/>
      <c r="P14"/>
      <c r="Q14"/>
      <c r="R14"/>
      <c r="S14"/>
      <c r="T14"/>
    </row>
    <row r="15" spans="1:20" x14ac:dyDescent="0.25">
      <c r="A15" s="10"/>
      <c r="B15" s="49">
        <v>10</v>
      </c>
      <c r="C15" s="49">
        <v>1.19</v>
      </c>
      <c r="D15" s="95">
        <v>1.1200000000000001</v>
      </c>
      <c r="E15" s="96">
        <v>80000</v>
      </c>
      <c r="F15" s="96">
        <v>115000</v>
      </c>
      <c r="G15" s="11"/>
      <c r="H15" s="3"/>
      <c r="I15"/>
      <c r="J15"/>
      <c r="K15"/>
      <c r="L15"/>
      <c r="M15"/>
      <c r="N15"/>
      <c r="O15"/>
      <c r="P15"/>
      <c r="Q15"/>
      <c r="R15"/>
      <c r="S15"/>
      <c r="T15"/>
    </row>
    <row r="16" spans="1:20" x14ac:dyDescent="0.25">
      <c r="A16" s="10"/>
      <c r="B16" s="5"/>
      <c r="C16" s="5"/>
      <c r="D16" s="5"/>
      <c r="E16" s="5"/>
      <c r="F16" s="5"/>
      <c r="G16" s="11"/>
      <c r="H16" s="3"/>
      <c r="I16"/>
      <c r="J16"/>
      <c r="K16"/>
      <c r="L16"/>
      <c r="M16"/>
      <c r="N16"/>
      <c r="O16"/>
      <c r="P16"/>
      <c r="Q16"/>
      <c r="R16"/>
      <c r="S16"/>
      <c r="T16"/>
    </row>
    <row r="17" spans="1:20" x14ac:dyDescent="0.25">
      <c r="A17" s="10"/>
      <c r="B17" s="5" t="s">
        <v>130</v>
      </c>
      <c r="C17" s="5"/>
      <c r="D17" s="5"/>
      <c r="E17" s="5"/>
      <c r="F17" s="5"/>
      <c r="G17" s="11"/>
      <c r="H17" s="3"/>
      <c r="I17"/>
      <c r="J17"/>
      <c r="K17"/>
      <c r="L17"/>
      <c r="M17"/>
      <c r="N17"/>
      <c r="O17"/>
      <c r="P17"/>
      <c r="Q17"/>
      <c r="R17"/>
      <c r="S17"/>
      <c r="T17"/>
    </row>
    <row r="18" spans="1:20" x14ac:dyDescent="0.25">
      <c r="A18" s="10"/>
      <c r="B18" s="5"/>
      <c r="C18" s="5"/>
      <c r="D18" s="5"/>
      <c r="E18" s="5"/>
      <c r="F18" s="5"/>
      <c r="G18" s="11"/>
      <c r="H18" s="3"/>
      <c r="I18"/>
      <c r="J18"/>
      <c r="K18"/>
      <c r="L18"/>
      <c r="M18"/>
      <c r="N18"/>
      <c r="O18"/>
      <c r="P18"/>
      <c r="Q18"/>
      <c r="R18"/>
      <c r="S18"/>
      <c r="T18"/>
    </row>
    <row r="19" spans="1:20" x14ac:dyDescent="0.25">
      <c r="A19" s="14" t="s">
        <v>2</v>
      </c>
      <c r="B19" s="5" t="s">
        <v>134</v>
      </c>
      <c r="C19" s="5"/>
      <c r="D19" s="5"/>
      <c r="E19" s="5"/>
      <c r="F19" s="5"/>
      <c r="G19" s="11"/>
      <c r="H19" s="3"/>
      <c r="I19"/>
      <c r="J19"/>
      <c r="K19"/>
      <c r="L19"/>
      <c r="M19"/>
      <c r="N19"/>
      <c r="O19"/>
      <c r="P19"/>
      <c r="Q19"/>
      <c r="R19"/>
      <c r="S19"/>
      <c r="T19"/>
    </row>
    <row r="20" spans="1:20" ht="15.75" thickBot="1" x14ac:dyDescent="0.3">
      <c r="A20" s="13">
        <f ca="1">INDEX('Point Grid'!$C$8:$I$27,MATCH($A$1,'Point Grid'!$A$8:$A$27,0),MATCH(A19,'Point Grid'!$C$7:$I$7,0))</f>
        <v>3</v>
      </c>
      <c r="B20" s="5" t="s">
        <v>136</v>
      </c>
      <c r="C20" s="5"/>
      <c r="D20" s="5"/>
      <c r="E20" s="5"/>
      <c r="F20" s="5"/>
      <c r="G20" s="11"/>
      <c r="H20" s="3"/>
      <c r="I20"/>
      <c r="J20"/>
      <c r="K20"/>
      <c r="L20"/>
      <c r="M20"/>
      <c r="N20"/>
      <c r="O20"/>
      <c r="P20"/>
      <c r="Q20"/>
      <c r="R20"/>
      <c r="S20"/>
      <c r="T20"/>
    </row>
    <row r="21" spans="1:20" ht="15.75" thickBot="1" x14ac:dyDescent="0.3">
      <c r="A21" s="4"/>
      <c r="B21" s="5" t="s">
        <v>135</v>
      </c>
      <c r="C21" s="5"/>
      <c r="D21" s="5"/>
      <c r="E21" s="5"/>
      <c r="F21" s="5"/>
      <c r="G21" s="11"/>
      <c r="H21" s="3"/>
      <c r="I21"/>
      <c r="J21"/>
      <c r="K21"/>
      <c r="L21"/>
      <c r="M21"/>
      <c r="N21"/>
      <c r="O21"/>
      <c r="P21"/>
      <c r="Q21"/>
      <c r="R21"/>
      <c r="S21"/>
      <c r="T21"/>
    </row>
    <row r="22" spans="1:20" x14ac:dyDescent="0.25">
      <c r="A22" s="10"/>
      <c r="B22" s="5"/>
      <c r="C22" s="5"/>
      <c r="D22" s="5"/>
      <c r="E22" s="5"/>
      <c r="F22" s="5"/>
      <c r="G22" s="11"/>
      <c r="H22" s="3"/>
      <c r="I22"/>
      <c r="J22"/>
      <c r="K22"/>
      <c r="L22"/>
      <c r="M22"/>
      <c r="N22"/>
      <c r="O22"/>
      <c r="P22"/>
      <c r="Q22"/>
      <c r="R22"/>
      <c r="S22"/>
      <c r="T22"/>
    </row>
    <row r="23" spans="1:20" x14ac:dyDescent="0.25">
      <c r="A23" s="14" t="s">
        <v>3</v>
      </c>
      <c r="B23" s="5" t="s">
        <v>137</v>
      </c>
      <c r="C23" s="5"/>
      <c r="D23" s="5"/>
      <c r="E23" s="5"/>
      <c r="F23" s="5"/>
      <c r="G23" s="11"/>
      <c r="H23" s="3"/>
      <c r="I23"/>
      <c r="J23"/>
      <c r="K23"/>
      <c r="L23"/>
      <c r="M23"/>
      <c r="N23"/>
      <c r="O23"/>
      <c r="P23"/>
      <c r="Q23"/>
      <c r="R23"/>
      <c r="S23"/>
      <c r="T23"/>
    </row>
    <row r="24" spans="1:20" ht="15.75" thickBot="1" x14ac:dyDescent="0.3">
      <c r="A24" s="13">
        <f ca="1">INDEX('Point Grid'!$C$8:$I$27,MATCH($A$1,'Point Grid'!$A$8:$A$27,0),MATCH(A23,'Point Grid'!$C$7:$I$7,0))</f>
        <v>0.5</v>
      </c>
      <c r="B24" s="5"/>
      <c r="C24" s="5"/>
      <c r="D24" s="5"/>
      <c r="E24" s="5"/>
      <c r="F24" s="5"/>
      <c r="G24" s="11"/>
      <c r="H24" s="3"/>
      <c r="I24"/>
      <c r="J24"/>
      <c r="K24"/>
      <c r="L24"/>
      <c r="M24"/>
      <c r="N24"/>
      <c r="O24"/>
      <c r="P24"/>
      <c r="Q24"/>
      <c r="R24"/>
      <c r="S24"/>
      <c r="T24"/>
    </row>
    <row r="25" spans="1:20" ht="15.75" thickBot="1" x14ac:dyDescent="0.3">
      <c r="A25" s="4"/>
      <c r="B25" s="5"/>
      <c r="C25" s="5"/>
      <c r="D25" s="5"/>
      <c r="E25" s="5"/>
      <c r="F25" s="5"/>
      <c r="G25" s="11"/>
      <c r="H25" s="3"/>
      <c r="I25"/>
      <c r="J25"/>
      <c r="K25"/>
      <c r="L25"/>
      <c r="M25"/>
      <c r="N25"/>
      <c r="O25"/>
      <c r="P25"/>
      <c r="Q25"/>
      <c r="R25"/>
      <c r="S25"/>
      <c r="T25"/>
    </row>
    <row r="26" spans="1:20" ht="15.75" thickBot="1" x14ac:dyDescent="0.3">
      <c r="A26" s="15"/>
      <c r="B26" s="16"/>
      <c r="C26" s="16"/>
      <c r="D26" s="16"/>
      <c r="E26" s="16"/>
      <c r="F26" s="16"/>
      <c r="G26" s="17"/>
      <c r="H26" s="3"/>
      <c r="I26"/>
      <c r="J26"/>
      <c r="K26"/>
      <c r="L26"/>
      <c r="M26"/>
      <c r="N26"/>
      <c r="O26"/>
      <c r="P26"/>
      <c r="Q26"/>
      <c r="R26"/>
      <c r="S26"/>
      <c r="T26"/>
    </row>
    <row r="27" spans="1:20" x14ac:dyDescent="0.25">
      <c r="A27"/>
      <c r="B27"/>
      <c r="C27"/>
      <c r="D27"/>
      <c r="E27"/>
      <c r="F27"/>
      <c r="G27"/>
      <c r="H27" s="3"/>
      <c r="I27"/>
      <c r="J27"/>
      <c r="K27"/>
      <c r="L27"/>
      <c r="M27"/>
      <c r="N27"/>
      <c r="O27"/>
      <c r="P27"/>
      <c r="Q27"/>
      <c r="R27"/>
      <c r="S27"/>
      <c r="T27"/>
    </row>
    <row r="28" spans="1:20" x14ac:dyDescent="0.25">
      <c r="A28"/>
      <c r="B28"/>
      <c r="C28"/>
      <c r="D28"/>
      <c r="E28"/>
      <c r="F28"/>
      <c r="G28"/>
      <c r="H28" s="3"/>
      <c r="I28"/>
      <c r="J28"/>
      <c r="K28"/>
      <c r="L28"/>
      <c r="M28"/>
      <c r="N28"/>
      <c r="O28"/>
      <c r="P28"/>
      <c r="Q28"/>
      <c r="R28"/>
      <c r="S28"/>
      <c r="T28"/>
    </row>
    <row r="29" spans="1:20" x14ac:dyDescent="0.25">
      <c r="A29"/>
      <c r="B29"/>
      <c r="C29"/>
      <c r="D29"/>
      <c r="E29"/>
      <c r="F29"/>
      <c r="G29"/>
      <c r="H29" s="3"/>
      <c r="I29"/>
      <c r="J29"/>
      <c r="K29"/>
      <c r="L29"/>
      <c r="M29"/>
      <c r="N29"/>
      <c r="O29"/>
      <c r="P29"/>
      <c r="Q29"/>
      <c r="R29"/>
      <c r="S29"/>
      <c r="T29"/>
    </row>
    <row r="30" spans="1:20" x14ac:dyDescent="0.25">
      <c r="A30"/>
      <c r="B30"/>
      <c r="C30"/>
      <c r="D30"/>
      <c r="E30"/>
      <c r="F30"/>
      <c r="G30"/>
      <c r="H30" s="3"/>
      <c r="I30"/>
      <c r="J30"/>
      <c r="K30"/>
      <c r="L30"/>
      <c r="M30"/>
      <c r="N30"/>
      <c r="O30"/>
      <c r="P30"/>
      <c r="Q30"/>
      <c r="R30"/>
      <c r="S30"/>
      <c r="T30"/>
    </row>
    <row r="31" spans="1:20" x14ac:dyDescent="0.25">
      <c r="A31"/>
      <c r="B31"/>
      <c r="C31"/>
      <c r="D31"/>
      <c r="E31"/>
      <c r="F31"/>
      <c r="G31"/>
      <c r="H31" s="3"/>
      <c r="I31"/>
      <c r="J31"/>
      <c r="K31"/>
      <c r="L31"/>
      <c r="M31"/>
      <c r="N31"/>
      <c r="O31"/>
      <c r="P31"/>
      <c r="Q31"/>
      <c r="R31"/>
      <c r="S31"/>
      <c r="T31"/>
    </row>
    <row r="32" spans="1:20" x14ac:dyDescent="0.25">
      <c r="A32"/>
      <c r="B32"/>
      <c r="C32"/>
      <c r="D32"/>
      <c r="E32"/>
      <c r="F32"/>
      <c r="G32"/>
      <c r="H32" s="3"/>
      <c r="I32"/>
      <c r="J32"/>
      <c r="K32"/>
      <c r="L32"/>
      <c r="M32"/>
      <c r="N32"/>
      <c r="O32"/>
      <c r="P32"/>
      <c r="Q32"/>
      <c r="R32"/>
      <c r="S32"/>
      <c r="T32"/>
    </row>
    <row r="33" spans="1:20" x14ac:dyDescent="0.25">
      <c r="A33"/>
      <c r="B33"/>
      <c r="C33"/>
      <c r="D33"/>
      <c r="E33"/>
      <c r="F33"/>
      <c r="G33"/>
      <c r="I33"/>
      <c r="J33"/>
      <c r="K33"/>
      <c r="L33"/>
      <c r="M33"/>
      <c r="N33"/>
      <c r="O33"/>
      <c r="P33"/>
      <c r="Q33"/>
      <c r="R33"/>
      <c r="S33"/>
      <c r="T33"/>
    </row>
    <row r="34" spans="1:20" x14ac:dyDescent="0.25">
      <c r="A34"/>
      <c r="B34"/>
      <c r="C34"/>
      <c r="D34"/>
      <c r="E34"/>
      <c r="F34"/>
      <c r="G34"/>
      <c r="I34"/>
      <c r="J34"/>
      <c r="K34"/>
      <c r="L34"/>
      <c r="M34"/>
      <c r="N34"/>
      <c r="O34"/>
      <c r="P34"/>
      <c r="Q34"/>
      <c r="R34"/>
      <c r="S34"/>
      <c r="T34"/>
    </row>
    <row r="35" spans="1:20" x14ac:dyDescent="0.25">
      <c r="A35"/>
      <c r="B35"/>
      <c r="C35"/>
      <c r="D35"/>
      <c r="E35"/>
      <c r="F35"/>
      <c r="G35"/>
      <c r="I35"/>
      <c r="J35"/>
      <c r="K35"/>
      <c r="L35"/>
      <c r="M35"/>
      <c r="N35"/>
      <c r="O35"/>
      <c r="P35"/>
      <c r="Q35"/>
      <c r="R35"/>
      <c r="S35"/>
      <c r="T35"/>
    </row>
    <row r="36" spans="1:20" x14ac:dyDescent="0.25">
      <c r="A36"/>
      <c r="B36"/>
      <c r="C36"/>
      <c r="D36"/>
      <c r="E36"/>
      <c r="F36"/>
      <c r="G36"/>
      <c r="I36"/>
      <c r="J36"/>
      <c r="K36"/>
      <c r="L36"/>
      <c r="M36"/>
      <c r="N36"/>
      <c r="O36"/>
      <c r="P36"/>
      <c r="Q36"/>
      <c r="R36"/>
      <c r="S36"/>
      <c r="T36"/>
    </row>
    <row r="37" spans="1:20" x14ac:dyDescent="0.25">
      <c r="A37"/>
      <c r="B37"/>
      <c r="C37"/>
      <c r="D37"/>
      <c r="E37"/>
      <c r="F37"/>
      <c r="G37"/>
      <c r="I37"/>
      <c r="J37"/>
      <c r="K37"/>
      <c r="L37"/>
      <c r="M37"/>
      <c r="N37"/>
      <c r="O37"/>
      <c r="P37"/>
      <c r="Q37"/>
      <c r="R37"/>
      <c r="S37"/>
      <c r="T37"/>
    </row>
    <row r="38" spans="1:20" x14ac:dyDescent="0.25">
      <c r="A38"/>
      <c r="B38"/>
      <c r="C38"/>
      <c r="D38"/>
      <c r="E38"/>
      <c r="F38"/>
      <c r="G38"/>
      <c r="I38"/>
      <c r="J38"/>
      <c r="K38"/>
      <c r="L38"/>
      <c r="M38"/>
      <c r="N38"/>
      <c r="O38"/>
      <c r="P38"/>
      <c r="Q38"/>
      <c r="R38"/>
      <c r="S38"/>
      <c r="T38"/>
    </row>
    <row r="39" spans="1:20" x14ac:dyDescent="0.25">
      <c r="A39"/>
      <c r="B39"/>
      <c r="C39"/>
      <c r="D39"/>
      <c r="E39"/>
      <c r="F39"/>
      <c r="G39"/>
      <c r="I39"/>
      <c r="J39"/>
      <c r="K39"/>
      <c r="L39"/>
      <c r="M39"/>
      <c r="N39"/>
      <c r="O39"/>
      <c r="P39"/>
      <c r="Q39"/>
      <c r="R39"/>
      <c r="S39"/>
      <c r="T39"/>
    </row>
  </sheetData>
  <sheetProtection formatCells="0" formatColumns="0" formatRows="0"/>
  <sortState xmlns:xlrd2="http://schemas.microsoft.com/office/spreadsheetml/2017/richdata2" ref="I34:I49">
    <sortCondition ref="I34:I49"/>
  </sortState>
  <mergeCells count="1">
    <mergeCell ref="F1:G1"/>
  </mergeCells>
  <conditionalFormatting sqref="B1:D1">
    <cfRule type="cellIs" dxfId="41" priority="1" operator="equal">
      <formula>"Incomplete"</formula>
    </cfRule>
    <cfRule type="cellIs" dxfId="40" priority="2" operator="equal">
      <formula>"Flag for Review"</formula>
    </cfRule>
    <cfRule type="cellIs" dxfId="39" priority="3" operator="equal">
      <formula>"Finished"</formula>
    </cfRule>
  </conditionalFormatting>
  <dataValidations count="2">
    <dataValidation type="decimal" allowBlank="1" showInputMessage="1" showErrorMessage="1" sqref="A21 A25" xr:uid="{3D6138EB-1F11-482F-91AD-929986C48A70}">
      <formula1>0</formula1>
      <formula2>A20</formula2>
    </dataValidation>
    <dataValidation type="list" allowBlank="1" showInputMessage="1" showErrorMessage="1" sqref="B1:D1" xr:uid="{E30F0E99-54A8-47AE-BF7C-220709EDA985}">
      <formula1>"Finished, Flag for Review, Incomplete"</formula1>
    </dataValidation>
  </dataValidations>
  <hyperlinks>
    <hyperlink ref="F1" location="Navigator!A1" display="Navigator" xr:uid="{6FCEEC6F-9F77-43D4-81A1-1A79217BECF5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31AB0-FD86-41DA-A15C-B457059CF58A}">
  <sheetPr codeName="Sheet11"/>
  <dimension ref="A1:I53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0.5703125" style="3" bestFit="1" customWidth="1"/>
    <col min="4" max="4" width="15.140625" style="3" bestFit="1" customWidth="1"/>
    <col min="5" max="5" width="16.28515625" style="3" bestFit="1" customWidth="1"/>
    <col min="6" max="6" width="8.28515625" style="3" customWidth="1"/>
    <col min="7" max="7" width="10.28515625" style="3" customWidth="1"/>
    <col min="8" max="8" width="3.7109375" style="40" customWidth="1"/>
    <col min="9" max="9" width="9.140625" style="3"/>
    <col min="10" max="10" width="11.28515625" style="3" bestFit="1" customWidth="1"/>
    <col min="11" max="16384" width="9.140625" style="3"/>
  </cols>
  <sheetData>
    <row r="1" spans="1:9" ht="15.75" x14ac:dyDescent="0.25">
      <c r="A1" s="8">
        <f ca="1">VALUE(MID(CELL("filename",A1),FIND("]",CELL("filename",A1))+1,LEN(CELL("filename",A1))-FIND("]",CELL("filename",A1))+1))</f>
        <v>9</v>
      </c>
      <c r="B1" s="57" t="s">
        <v>458</v>
      </c>
      <c r="C1" s="9"/>
      <c r="D1" s="9"/>
      <c r="E1" s="9"/>
      <c r="F1" s="213" t="s">
        <v>41</v>
      </c>
      <c r="G1" s="214"/>
      <c r="I1" s="58" t="s">
        <v>31</v>
      </c>
    </row>
    <row r="2" spans="1:9" x14ac:dyDescent="0.25">
      <c r="A2" s="10"/>
      <c r="B2" s="5"/>
      <c r="C2" s="5"/>
      <c r="D2" s="5"/>
      <c r="E2" s="5"/>
      <c r="F2" s="5"/>
      <c r="G2" s="11"/>
      <c r="H2" s="3" t="s">
        <v>309</v>
      </c>
    </row>
    <row r="3" spans="1:9" x14ac:dyDescent="0.25">
      <c r="A3" s="12" t="s">
        <v>14</v>
      </c>
      <c r="B3" s="5"/>
      <c r="C3" s="5"/>
      <c r="D3" s="5"/>
      <c r="E3" s="5"/>
      <c r="F3" s="5"/>
      <c r="G3" s="11"/>
      <c r="H3" s="3"/>
    </row>
    <row r="4" spans="1:9" x14ac:dyDescent="0.25">
      <c r="A4" s="13">
        <f ca="1">INDEX('Point Grid'!B:B,MATCH('9'!A1,'Point Grid'!A:A,0))</f>
        <v>3.5</v>
      </c>
      <c r="B4" s="5"/>
      <c r="C4" s="5"/>
      <c r="D4" s="5"/>
      <c r="E4" s="5"/>
      <c r="F4" s="5"/>
      <c r="G4" s="11"/>
      <c r="H4" s="3"/>
    </row>
    <row r="5" spans="1:9" x14ac:dyDescent="0.25">
      <c r="A5" s="10"/>
      <c r="B5" s="5"/>
      <c r="C5" s="5"/>
      <c r="D5" s="5"/>
      <c r="E5" s="5"/>
      <c r="F5" s="5"/>
      <c r="G5" s="11"/>
      <c r="H5" s="3"/>
    </row>
    <row r="6" spans="1:9" x14ac:dyDescent="0.25">
      <c r="A6" s="14" t="s">
        <v>2</v>
      </c>
      <c r="B6" s="5" t="s">
        <v>138</v>
      </c>
      <c r="C6" s="5"/>
      <c r="D6" s="5"/>
      <c r="E6" s="5"/>
      <c r="F6" s="5"/>
      <c r="G6" s="11"/>
      <c r="H6" s="3"/>
    </row>
    <row r="7" spans="1:9" ht="15.75" thickBot="1" x14ac:dyDescent="0.3">
      <c r="A7" s="13">
        <f ca="1">INDEX('Point Grid'!$C$8:$I$27,MATCH($A$1,'Point Grid'!$A$8:$A$27,0),MATCH(A6,'Point Grid'!$C$7:$I$7,0))</f>
        <v>1</v>
      </c>
      <c r="B7" s="5"/>
      <c r="C7" s="5"/>
      <c r="D7" s="5"/>
      <c r="E7" s="5"/>
      <c r="F7" s="5"/>
      <c r="G7" s="11"/>
      <c r="H7" s="3"/>
    </row>
    <row r="8" spans="1:9" ht="15.75" thickBot="1" x14ac:dyDescent="0.3">
      <c r="A8" s="4"/>
      <c r="B8" s="5"/>
      <c r="C8" s="5"/>
      <c r="D8" s="5"/>
      <c r="E8" s="5"/>
      <c r="F8" s="5"/>
      <c r="G8" s="11"/>
      <c r="H8" s="3"/>
    </row>
    <row r="9" spans="1:9" x14ac:dyDescent="0.25">
      <c r="A9" s="10"/>
      <c r="B9" s="5"/>
      <c r="C9" s="5"/>
      <c r="D9" s="5"/>
      <c r="E9" s="5"/>
      <c r="F9" s="5"/>
      <c r="G9" s="11"/>
      <c r="H9" s="3"/>
    </row>
    <row r="10" spans="1:9" x14ac:dyDescent="0.25">
      <c r="A10" s="14" t="s">
        <v>3</v>
      </c>
      <c r="B10" s="5" t="s">
        <v>146</v>
      </c>
      <c r="C10" s="5"/>
      <c r="D10" s="5"/>
      <c r="E10" s="5"/>
      <c r="F10" s="5"/>
      <c r="G10" s="11"/>
      <c r="H10" s="3"/>
    </row>
    <row r="11" spans="1:9" ht="15.75" thickBot="1" x14ac:dyDescent="0.3">
      <c r="A11" s="13">
        <f ca="1">INDEX('Point Grid'!$C$8:$I$27,MATCH($A$1,'Point Grid'!$A$8:$A$27,0),MATCH(A10,'Point Grid'!$C$7:$I$7,0))</f>
        <v>1</v>
      </c>
      <c r="B11" s="5"/>
      <c r="C11" s="5"/>
      <c r="D11" s="5"/>
      <c r="E11" s="5"/>
      <c r="F11" s="5"/>
      <c r="G11" s="11"/>
      <c r="H11" s="3"/>
    </row>
    <row r="12" spans="1:9" ht="15.75" thickBot="1" x14ac:dyDescent="0.3">
      <c r="A12" s="4"/>
      <c r="B12" s="5"/>
      <c r="C12" s="55" t="s">
        <v>139</v>
      </c>
      <c r="D12" s="54" t="s">
        <v>140</v>
      </c>
      <c r="E12" s="59" t="s">
        <v>133</v>
      </c>
      <c r="F12" s="5"/>
      <c r="G12" s="11"/>
      <c r="H12" s="3"/>
    </row>
    <row r="13" spans="1:9" x14ac:dyDescent="0.25">
      <c r="A13" s="10"/>
      <c r="B13" s="5"/>
      <c r="C13" s="97">
        <v>2017</v>
      </c>
      <c r="D13" s="92">
        <v>1000000</v>
      </c>
      <c r="E13" s="98">
        <v>500000</v>
      </c>
      <c r="F13" s="5"/>
      <c r="G13" s="11"/>
      <c r="H13" s="3"/>
    </row>
    <row r="14" spans="1:9" x14ac:dyDescent="0.25">
      <c r="A14" s="10"/>
      <c r="B14" s="5"/>
      <c r="C14" s="47">
        <v>2018</v>
      </c>
      <c r="D14" s="93">
        <v>1100000</v>
      </c>
      <c r="E14" s="77">
        <v>800000</v>
      </c>
      <c r="F14" s="5"/>
      <c r="G14" s="11"/>
      <c r="H14" s="3"/>
    </row>
    <row r="15" spans="1:9" x14ac:dyDescent="0.25">
      <c r="A15" s="10"/>
      <c r="B15" s="5"/>
      <c r="C15" s="46">
        <v>2019</v>
      </c>
      <c r="D15" s="96">
        <v>1400000</v>
      </c>
      <c r="E15" s="99">
        <v>1200000</v>
      </c>
      <c r="F15" s="5"/>
      <c r="G15" s="11"/>
      <c r="H15" s="3"/>
    </row>
    <row r="16" spans="1:9" x14ac:dyDescent="0.25">
      <c r="A16" s="10"/>
      <c r="B16" s="5"/>
      <c r="C16" s="5"/>
      <c r="D16" s="5"/>
      <c r="E16" s="5"/>
      <c r="F16" s="5"/>
      <c r="G16" s="11"/>
      <c r="H16" s="3"/>
    </row>
    <row r="17" spans="1:8" x14ac:dyDescent="0.25">
      <c r="A17" s="10"/>
      <c r="B17" s="5" t="s">
        <v>141</v>
      </c>
      <c r="C17" s="5"/>
      <c r="D17" s="5"/>
      <c r="E17" s="5"/>
      <c r="F17" s="5"/>
      <c r="G17" s="11"/>
      <c r="H17" s="3"/>
    </row>
    <row r="18" spans="1:8" x14ac:dyDescent="0.25">
      <c r="A18" s="10"/>
      <c r="B18" s="5" t="s">
        <v>142</v>
      </c>
      <c r="C18" s="5"/>
      <c r="D18" s="5"/>
      <c r="E18" s="5"/>
      <c r="F18" s="5"/>
      <c r="G18" s="11"/>
      <c r="H18" s="3"/>
    </row>
    <row r="19" spans="1:8" x14ac:dyDescent="0.25">
      <c r="A19" s="10"/>
      <c r="B19" s="5"/>
      <c r="C19" s="5"/>
      <c r="D19" s="5"/>
      <c r="E19" s="5"/>
      <c r="F19" s="5"/>
      <c r="G19" s="11"/>
      <c r="H19" s="3"/>
    </row>
    <row r="20" spans="1:8" x14ac:dyDescent="0.25">
      <c r="A20" s="10"/>
      <c r="B20" s="92">
        <v>1100000</v>
      </c>
      <c r="C20" s="63" t="s">
        <v>143</v>
      </c>
      <c r="D20" s="111"/>
      <c r="E20" s="124"/>
      <c r="F20" s="5"/>
      <c r="G20" s="11"/>
      <c r="H20" s="3"/>
    </row>
    <row r="21" spans="1:8" x14ac:dyDescent="0.25">
      <c r="A21" s="10"/>
      <c r="B21" s="49">
        <v>1.25</v>
      </c>
      <c r="C21" s="67" t="s">
        <v>144</v>
      </c>
      <c r="D21" s="69"/>
      <c r="E21" s="109"/>
      <c r="F21" s="5"/>
      <c r="G21" s="11"/>
      <c r="H21" s="3"/>
    </row>
    <row r="22" spans="1:8" x14ac:dyDescent="0.25">
      <c r="A22" s="10"/>
      <c r="B22" s="5"/>
      <c r="C22" s="5"/>
      <c r="D22" s="5"/>
      <c r="E22" s="5"/>
      <c r="F22" s="5"/>
      <c r="G22" s="11"/>
      <c r="H22" s="3"/>
    </row>
    <row r="23" spans="1:8" x14ac:dyDescent="0.25">
      <c r="A23" s="10"/>
      <c r="B23" s="5" t="s">
        <v>145</v>
      </c>
      <c r="C23" s="5"/>
      <c r="D23" s="5"/>
      <c r="E23" s="5"/>
      <c r="F23" s="5"/>
      <c r="G23" s="11"/>
      <c r="H23" s="3"/>
    </row>
    <row r="24" spans="1:8" x14ac:dyDescent="0.25">
      <c r="A24" s="10"/>
      <c r="B24" s="5"/>
      <c r="C24" s="5"/>
      <c r="D24" s="5"/>
      <c r="E24" s="5"/>
      <c r="F24" s="5"/>
      <c r="G24" s="11"/>
      <c r="H24" s="3"/>
    </row>
    <row r="25" spans="1:8" x14ac:dyDescent="0.25">
      <c r="A25" s="14" t="s">
        <v>4</v>
      </c>
      <c r="B25" s="5" t="s">
        <v>147</v>
      </c>
      <c r="C25" s="5"/>
      <c r="D25" s="5"/>
      <c r="E25" s="5"/>
      <c r="F25" s="5"/>
      <c r="G25" s="11"/>
      <c r="H25" s="3"/>
    </row>
    <row r="26" spans="1:8" ht="15.75" thickBot="1" x14ac:dyDescent="0.3">
      <c r="A26" s="13">
        <f ca="1">INDEX('Point Grid'!$C$8:$I$27,MATCH($A$1,'Point Grid'!$A$8:$A$27,0),MATCH(A25,'Point Grid'!$C$7:$I$7,0))</f>
        <v>1.5</v>
      </c>
      <c r="B26" s="5" t="s">
        <v>148</v>
      </c>
      <c r="C26" s="5"/>
      <c r="D26" s="5"/>
      <c r="E26" s="5"/>
      <c r="F26" s="5"/>
      <c r="G26" s="11"/>
      <c r="H26" s="3"/>
    </row>
    <row r="27" spans="1:8" ht="15.75" thickBot="1" x14ac:dyDescent="0.3">
      <c r="A27" s="4"/>
      <c r="B27" s="5" t="s">
        <v>149</v>
      </c>
      <c r="C27" s="5"/>
      <c r="D27" s="5"/>
      <c r="E27" s="5"/>
      <c r="F27" s="5"/>
      <c r="G27" s="11"/>
      <c r="H27" s="3"/>
    </row>
    <row r="28" spans="1:8" x14ac:dyDescent="0.25">
      <c r="A28" s="10"/>
      <c r="B28" s="5" t="s">
        <v>150</v>
      </c>
      <c r="C28" s="5"/>
      <c r="D28" s="5"/>
      <c r="E28" s="5"/>
      <c r="F28" s="5"/>
      <c r="G28" s="11"/>
      <c r="H28" s="3"/>
    </row>
    <row r="29" spans="1:8" ht="15.75" thickBot="1" x14ac:dyDescent="0.3">
      <c r="A29" s="15"/>
      <c r="B29" s="16" t="s">
        <v>151</v>
      </c>
      <c r="C29" s="16"/>
      <c r="D29" s="16"/>
      <c r="E29" s="16"/>
      <c r="F29" s="16"/>
      <c r="G29" s="17"/>
      <c r="H29" s="3"/>
    </row>
    <row r="30" spans="1:8" x14ac:dyDescent="0.25">
      <c r="H30" s="3"/>
    </row>
    <row r="31" spans="1:8" x14ac:dyDescent="0.25">
      <c r="H31" s="3"/>
    </row>
    <row r="32" spans="1:8" x14ac:dyDescent="0.25">
      <c r="H32" s="3"/>
    </row>
    <row r="33" spans="8:8" x14ac:dyDescent="0.25">
      <c r="H33" s="3"/>
    </row>
    <row r="34" spans="8:8" x14ac:dyDescent="0.25">
      <c r="H34" s="3"/>
    </row>
    <row r="35" spans="8:8" x14ac:dyDescent="0.25">
      <c r="H35" s="3"/>
    </row>
    <row r="36" spans="8:8" x14ac:dyDescent="0.25">
      <c r="H36" s="3"/>
    </row>
    <row r="37" spans="8:8" x14ac:dyDescent="0.25">
      <c r="H37" s="3"/>
    </row>
    <row r="38" spans="8:8" x14ac:dyDescent="0.25">
      <c r="H38" s="3"/>
    </row>
    <row r="39" spans="8:8" x14ac:dyDescent="0.25">
      <c r="H39" s="3"/>
    </row>
    <row r="40" spans="8:8" x14ac:dyDescent="0.25">
      <c r="H40" s="3"/>
    </row>
    <row r="41" spans="8:8" x14ac:dyDescent="0.25">
      <c r="H41" s="3"/>
    </row>
    <row r="42" spans="8:8" x14ac:dyDescent="0.25">
      <c r="H42" s="3"/>
    </row>
    <row r="43" spans="8:8" x14ac:dyDescent="0.25">
      <c r="H43" s="3"/>
    </row>
    <row r="44" spans="8:8" x14ac:dyDescent="0.25">
      <c r="H44" s="3"/>
    </row>
    <row r="45" spans="8:8" x14ac:dyDescent="0.25">
      <c r="H45" s="3"/>
    </row>
    <row r="46" spans="8:8" x14ac:dyDescent="0.25">
      <c r="H46" s="3"/>
    </row>
    <row r="47" spans="8:8" x14ac:dyDescent="0.25">
      <c r="H47" s="3"/>
    </row>
    <row r="48" spans="8:8" x14ac:dyDescent="0.25">
      <c r="H48" s="3"/>
    </row>
    <row r="49" spans="8:8" x14ac:dyDescent="0.25">
      <c r="H49" s="3"/>
    </row>
    <row r="50" spans="8:8" x14ac:dyDescent="0.25">
      <c r="H50" s="3"/>
    </row>
    <row r="51" spans="8:8" x14ac:dyDescent="0.25">
      <c r="H51" s="3"/>
    </row>
    <row r="52" spans="8:8" x14ac:dyDescent="0.25">
      <c r="H52" s="3"/>
    </row>
    <row r="53" spans="8:8" x14ac:dyDescent="0.25">
      <c r="H53" s="3"/>
    </row>
  </sheetData>
  <sheetProtection formatCells="0" formatColumns="0" formatRows="0"/>
  <mergeCells count="1">
    <mergeCell ref="F1:G1"/>
  </mergeCells>
  <conditionalFormatting sqref="B1">
    <cfRule type="cellIs" dxfId="38" priority="1" operator="equal">
      <formula>"Incomplete"</formula>
    </cfRule>
    <cfRule type="cellIs" dxfId="37" priority="2" operator="equal">
      <formula>"Flag for Review"</formula>
    </cfRule>
    <cfRule type="cellIs" dxfId="36" priority="3" operator="equal">
      <formula>"Finished"</formula>
    </cfRule>
  </conditionalFormatting>
  <dataValidations count="2">
    <dataValidation type="list" allowBlank="1" showInputMessage="1" showErrorMessage="1" sqref="B1" xr:uid="{F50A7077-1A09-4AD9-939E-AAE5D6C84BCE}">
      <formula1>"Finished, Flag for Review, Incomplete"</formula1>
    </dataValidation>
    <dataValidation type="decimal" allowBlank="1" showInputMessage="1" showErrorMessage="1" sqref="A8 A12 A27" xr:uid="{0CF7D773-6A07-4ED4-A837-E189BA911836}">
      <formula1>0</formula1>
      <formula2>A7</formula2>
    </dataValidation>
  </dataValidations>
  <hyperlinks>
    <hyperlink ref="F1" location="Navigator!A1" display="Navigator" xr:uid="{68DFC005-F91A-4120-B1D3-9DEF6C1B61EA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1F744-9DAC-4963-AC89-314235426E2E}">
  <sheetPr codeName="Sheet12"/>
  <dimension ref="A1:U67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42578125" style="3" customWidth="1"/>
    <col min="3" max="3" width="17.5703125" style="3" customWidth="1"/>
    <col min="4" max="4" width="14.42578125" style="3" customWidth="1"/>
    <col min="5" max="5" width="13.7109375" style="3" bestFit="1" customWidth="1"/>
    <col min="6" max="6" width="11" style="3" bestFit="1" customWidth="1"/>
    <col min="7" max="7" width="12.42578125" style="3" customWidth="1"/>
    <col min="8" max="8" width="6.140625" style="3" customWidth="1"/>
    <col min="9" max="9" width="3.7109375" style="40" customWidth="1"/>
    <col min="10" max="10" width="13.85546875" style="3" customWidth="1"/>
    <col min="11" max="13" width="9.140625" style="3"/>
    <col min="14" max="14" width="10.42578125" style="3" customWidth="1"/>
    <col min="15" max="16384" width="9.140625" style="3"/>
  </cols>
  <sheetData>
    <row r="1" spans="1:21" ht="15.75" x14ac:dyDescent="0.25">
      <c r="A1" s="8">
        <f ca="1">VALUE(MID(CELL("filename",A1),FIND("]",CELL("filename",A1))+1,LEN(CELL("filename",A1))-FIND("]",CELL("filename",A1))+1))</f>
        <v>10</v>
      </c>
      <c r="B1" s="57" t="s">
        <v>458</v>
      </c>
      <c r="C1" s="9"/>
      <c r="D1" s="9"/>
      <c r="E1" s="9"/>
      <c r="F1" s="9"/>
      <c r="G1" s="213" t="s">
        <v>41</v>
      </c>
      <c r="H1" s="214"/>
      <c r="J1" s="58" t="s">
        <v>31</v>
      </c>
    </row>
    <row r="2" spans="1:21" x14ac:dyDescent="0.25">
      <c r="A2" s="10"/>
      <c r="B2" s="5"/>
      <c r="C2" s="5"/>
      <c r="D2" s="5"/>
      <c r="E2" s="5"/>
      <c r="F2" s="5"/>
      <c r="G2" s="5"/>
      <c r="H2" s="11"/>
      <c r="I2" s="40" t="s">
        <v>309</v>
      </c>
      <c r="J2"/>
      <c r="K2"/>
      <c r="L2"/>
      <c r="M2"/>
      <c r="N2"/>
      <c r="O2"/>
      <c r="P2"/>
      <c r="Q2"/>
      <c r="R2"/>
      <c r="S2"/>
      <c r="T2"/>
      <c r="U2"/>
    </row>
    <row r="3" spans="1:21" x14ac:dyDescent="0.25">
      <c r="A3" s="12" t="s">
        <v>14</v>
      </c>
      <c r="B3" s="5" t="s">
        <v>152</v>
      </c>
      <c r="C3" s="5"/>
      <c r="D3" s="5"/>
      <c r="E3" s="5"/>
      <c r="F3" s="5"/>
      <c r="G3" s="5"/>
      <c r="H3" s="11"/>
      <c r="J3"/>
      <c r="K3"/>
      <c r="L3"/>
      <c r="M3"/>
      <c r="N3"/>
      <c r="O3"/>
      <c r="P3"/>
      <c r="Q3"/>
      <c r="R3"/>
      <c r="S3"/>
      <c r="T3"/>
      <c r="U3"/>
    </row>
    <row r="4" spans="1:21" x14ac:dyDescent="0.25">
      <c r="A4" s="13">
        <f ca="1">INDEX('Point Grid'!B:B,MATCH('10'!A1,'Point Grid'!A:A,0))</f>
        <v>5.5</v>
      </c>
      <c r="B4" s="5" t="s">
        <v>153</v>
      </c>
      <c r="C4" s="5"/>
      <c r="D4" s="5"/>
      <c r="E4" s="5"/>
      <c r="F4" s="5"/>
      <c r="G4" s="5"/>
      <c r="H4" s="11"/>
      <c r="J4"/>
      <c r="K4"/>
      <c r="L4"/>
      <c r="M4"/>
      <c r="N4"/>
      <c r="O4"/>
      <c r="P4"/>
      <c r="Q4"/>
      <c r="R4"/>
      <c r="S4"/>
      <c r="T4"/>
      <c r="U4"/>
    </row>
    <row r="5" spans="1:21" x14ac:dyDescent="0.25">
      <c r="A5" s="10"/>
      <c r="B5" s="5"/>
      <c r="C5" s="5"/>
      <c r="D5" s="5"/>
      <c r="E5" s="5"/>
      <c r="F5" s="5"/>
      <c r="G5" s="5"/>
      <c r="H5" s="11"/>
      <c r="J5"/>
      <c r="K5"/>
      <c r="L5"/>
      <c r="M5"/>
      <c r="N5"/>
      <c r="O5"/>
      <c r="P5"/>
      <c r="Q5"/>
      <c r="R5"/>
      <c r="S5"/>
      <c r="T5"/>
      <c r="U5"/>
    </row>
    <row r="6" spans="1:21" x14ac:dyDescent="0.25">
      <c r="A6" s="10"/>
      <c r="B6" s="64" t="s">
        <v>154</v>
      </c>
      <c r="C6" s="64" t="s">
        <v>155</v>
      </c>
      <c r="D6" s="73" t="s">
        <v>156</v>
      </c>
      <c r="E6" s="75"/>
      <c r="F6" s="5"/>
      <c r="G6" s="5"/>
      <c r="H6" s="11"/>
      <c r="J6"/>
      <c r="K6"/>
      <c r="L6"/>
      <c r="M6"/>
      <c r="N6"/>
      <c r="O6"/>
      <c r="P6"/>
      <c r="Q6"/>
      <c r="R6"/>
      <c r="S6"/>
      <c r="T6"/>
      <c r="U6"/>
    </row>
    <row r="7" spans="1:21" x14ac:dyDescent="0.25">
      <c r="A7" s="10"/>
      <c r="B7" s="49"/>
      <c r="C7" s="102"/>
      <c r="D7" s="54" t="s">
        <v>157</v>
      </c>
      <c r="E7" s="54" t="s">
        <v>158</v>
      </c>
      <c r="F7" s="5"/>
      <c r="G7" s="5"/>
      <c r="H7" s="11"/>
      <c r="J7"/>
      <c r="K7"/>
      <c r="L7"/>
      <c r="M7"/>
      <c r="N7"/>
      <c r="O7"/>
      <c r="P7"/>
      <c r="Q7"/>
      <c r="R7"/>
      <c r="S7"/>
      <c r="T7"/>
      <c r="U7"/>
    </row>
    <row r="8" spans="1:21" x14ac:dyDescent="0.25">
      <c r="A8" s="10"/>
      <c r="B8" s="103">
        <v>44562</v>
      </c>
      <c r="C8" s="48">
        <v>12</v>
      </c>
      <c r="D8" s="93">
        <v>4500</v>
      </c>
      <c r="E8" s="93">
        <v>3000</v>
      </c>
      <c r="F8" s="5"/>
      <c r="G8" s="5"/>
      <c r="H8" s="11"/>
      <c r="J8"/>
      <c r="K8"/>
      <c r="L8"/>
      <c r="M8"/>
      <c r="N8"/>
      <c r="O8"/>
      <c r="P8"/>
      <c r="Q8"/>
      <c r="R8"/>
      <c r="S8"/>
      <c r="T8"/>
      <c r="U8"/>
    </row>
    <row r="9" spans="1:21" x14ac:dyDescent="0.25">
      <c r="A9" s="10"/>
      <c r="B9" s="103">
        <v>44197</v>
      </c>
      <c r="C9" s="48">
        <v>12</v>
      </c>
      <c r="D9" s="93">
        <v>6000</v>
      </c>
      <c r="E9" s="93">
        <v>5000</v>
      </c>
      <c r="F9" s="5"/>
      <c r="G9" s="5"/>
      <c r="H9" s="11"/>
      <c r="J9"/>
      <c r="K9"/>
      <c r="L9"/>
      <c r="M9"/>
      <c r="N9"/>
      <c r="O9"/>
      <c r="P9"/>
      <c r="Q9"/>
      <c r="R9"/>
      <c r="S9"/>
      <c r="T9"/>
      <c r="U9"/>
    </row>
    <row r="10" spans="1:21" x14ac:dyDescent="0.25">
      <c r="A10" s="10"/>
      <c r="B10" s="103">
        <v>43831</v>
      </c>
      <c r="C10" s="48">
        <v>12</v>
      </c>
      <c r="D10" s="93">
        <v>5500</v>
      </c>
      <c r="E10" s="93">
        <v>5000</v>
      </c>
      <c r="F10" s="5"/>
      <c r="G10" s="5"/>
      <c r="H10" s="11"/>
      <c r="J10"/>
      <c r="K10"/>
      <c r="L10"/>
      <c r="M10"/>
      <c r="N10"/>
      <c r="O10"/>
      <c r="P10"/>
      <c r="Q10"/>
      <c r="R10"/>
      <c r="S10"/>
      <c r="T10"/>
      <c r="U10"/>
    </row>
    <row r="11" spans="1:21" x14ac:dyDescent="0.25">
      <c r="A11" s="10"/>
      <c r="B11" s="103">
        <v>43466</v>
      </c>
      <c r="C11" s="48">
        <v>12</v>
      </c>
      <c r="D11" s="93">
        <v>4500</v>
      </c>
      <c r="E11" s="93">
        <v>7000</v>
      </c>
      <c r="F11" s="5"/>
      <c r="G11" s="5"/>
      <c r="H11" s="11"/>
      <c r="J11"/>
      <c r="K11"/>
      <c r="L11"/>
      <c r="M11"/>
      <c r="N11"/>
      <c r="O11"/>
      <c r="P11"/>
      <c r="Q11"/>
      <c r="R11"/>
      <c r="S11"/>
      <c r="T11"/>
      <c r="U11"/>
    </row>
    <row r="12" spans="1:21" x14ac:dyDescent="0.25">
      <c r="A12" s="10"/>
      <c r="B12" s="104">
        <v>43101</v>
      </c>
      <c r="C12" s="49">
        <v>12</v>
      </c>
      <c r="D12" s="96">
        <v>10000</v>
      </c>
      <c r="E12" s="96">
        <v>10000</v>
      </c>
      <c r="F12" s="5"/>
      <c r="G12" s="5"/>
      <c r="H12" s="11"/>
      <c r="J12"/>
      <c r="K12"/>
      <c r="L12"/>
      <c r="M12"/>
      <c r="N12"/>
      <c r="O12"/>
      <c r="P12"/>
      <c r="Q12"/>
      <c r="R12"/>
      <c r="S12"/>
      <c r="T12"/>
      <c r="U12"/>
    </row>
    <row r="13" spans="1:21" x14ac:dyDescent="0.25">
      <c r="A13" s="10"/>
      <c r="B13" s="5"/>
      <c r="C13" s="5"/>
      <c r="D13" s="5"/>
      <c r="E13" s="5"/>
      <c r="F13" s="5"/>
      <c r="G13" s="5"/>
      <c r="H13" s="11"/>
      <c r="J13"/>
      <c r="K13"/>
      <c r="L13"/>
      <c r="M13"/>
      <c r="N13"/>
      <c r="O13"/>
      <c r="P13"/>
      <c r="Q13"/>
      <c r="R13"/>
      <c r="S13"/>
      <c r="T13"/>
      <c r="U13"/>
    </row>
    <row r="14" spans="1:21" x14ac:dyDescent="0.25">
      <c r="A14" s="10"/>
      <c r="B14" s="62" t="s">
        <v>179</v>
      </c>
      <c r="C14" s="105"/>
      <c r="D14" s="106">
        <v>19600</v>
      </c>
      <c r="E14" s="80">
        <v>20500</v>
      </c>
      <c r="F14" s="5"/>
      <c r="G14" s="5"/>
      <c r="H14" s="11"/>
      <c r="J14"/>
      <c r="K14"/>
      <c r="L14"/>
      <c r="M14"/>
      <c r="N14"/>
      <c r="O14"/>
      <c r="P14"/>
      <c r="Q14"/>
      <c r="R14"/>
      <c r="S14"/>
      <c r="T14"/>
      <c r="U14"/>
    </row>
    <row r="15" spans="1:21" x14ac:dyDescent="0.25">
      <c r="A15" s="10"/>
      <c r="B15" s="67" t="s">
        <v>180</v>
      </c>
      <c r="C15" s="69"/>
      <c r="D15" s="96">
        <v>16072</v>
      </c>
      <c r="E15" s="99">
        <v>15744</v>
      </c>
      <c r="F15" s="5"/>
      <c r="G15" s="5"/>
      <c r="H15" s="11"/>
      <c r="J15"/>
      <c r="K15"/>
      <c r="L15"/>
      <c r="M15"/>
      <c r="N15"/>
      <c r="O15"/>
      <c r="P15"/>
      <c r="Q15"/>
      <c r="R15"/>
      <c r="S15"/>
      <c r="T15"/>
      <c r="U15"/>
    </row>
    <row r="16" spans="1:21" x14ac:dyDescent="0.25">
      <c r="A16" s="10"/>
      <c r="B16" s="5"/>
      <c r="C16" s="5"/>
      <c r="D16" s="5"/>
      <c r="E16" s="5"/>
      <c r="F16" s="5"/>
      <c r="G16" s="5"/>
      <c r="H16" s="11"/>
      <c r="J16"/>
      <c r="K16"/>
      <c r="L16"/>
      <c r="M16"/>
      <c r="N16"/>
      <c r="O16"/>
      <c r="P16"/>
      <c r="Q16"/>
      <c r="R16"/>
      <c r="S16"/>
      <c r="T16"/>
      <c r="U16"/>
    </row>
    <row r="17" spans="1:21" x14ac:dyDescent="0.25">
      <c r="A17" s="10"/>
      <c r="B17" s="5" t="s">
        <v>181</v>
      </c>
      <c r="C17" s="5"/>
      <c r="D17" s="5"/>
      <c r="E17" s="5"/>
      <c r="F17" s="5"/>
      <c r="G17" s="5"/>
      <c r="H17" s="11"/>
      <c r="J17"/>
      <c r="K17"/>
      <c r="L17"/>
      <c r="M17"/>
      <c r="N17"/>
      <c r="O17"/>
      <c r="P17"/>
      <c r="Q17"/>
      <c r="R17"/>
      <c r="S17"/>
      <c r="T17"/>
      <c r="U17"/>
    </row>
    <row r="18" spans="1:21" x14ac:dyDescent="0.25">
      <c r="A18" s="10"/>
      <c r="B18" s="54" t="s">
        <v>159</v>
      </c>
      <c r="C18" s="54" t="s">
        <v>160</v>
      </c>
      <c r="D18" s="54" t="s">
        <v>161</v>
      </c>
      <c r="E18" s="62" t="s">
        <v>162</v>
      </c>
      <c r="F18" s="105"/>
      <c r="G18" s="107"/>
      <c r="H18" s="11"/>
      <c r="J18"/>
      <c r="K18"/>
      <c r="L18"/>
      <c r="M18"/>
      <c r="N18"/>
      <c r="O18"/>
      <c r="P18"/>
      <c r="Q18"/>
      <c r="R18"/>
      <c r="S18"/>
      <c r="T18"/>
      <c r="U18"/>
    </row>
    <row r="19" spans="1:21" x14ac:dyDescent="0.25">
      <c r="A19" s="10"/>
      <c r="B19" s="48" t="s">
        <v>16</v>
      </c>
      <c r="C19" s="103">
        <v>44013</v>
      </c>
      <c r="D19" s="93">
        <v>8000</v>
      </c>
      <c r="E19" s="65" t="s">
        <v>163</v>
      </c>
      <c r="F19" s="5"/>
      <c r="G19" s="108"/>
      <c r="H19" s="11"/>
      <c r="J19"/>
      <c r="K19"/>
      <c r="L19"/>
      <c r="M19"/>
      <c r="N19"/>
      <c r="O19"/>
      <c r="P19"/>
      <c r="Q19"/>
      <c r="R19"/>
      <c r="S19"/>
      <c r="T19"/>
      <c r="U19"/>
    </row>
    <row r="20" spans="1:21" x14ac:dyDescent="0.25">
      <c r="A20" s="10"/>
      <c r="B20" s="48" t="s">
        <v>16</v>
      </c>
      <c r="C20" s="103">
        <v>43608</v>
      </c>
      <c r="D20" s="93">
        <v>160000</v>
      </c>
      <c r="E20" s="65" t="s">
        <v>164</v>
      </c>
      <c r="F20" s="5"/>
      <c r="G20" s="108"/>
      <c r="H20" s="11"/>
      <c r="J20"/>
      <c r="K20"/>
      <c r="L20"/>
      <c r="M20"/>
      <c r="N20"/>
      <c r="O20"/>
      <c r="P20"/>
      <c r="Q20"/>
      <c r="R20"/>
      <c r="S20"/>
      <c r="T20"/>
      <c r="U20"/>
    </row>
    <row r="21" spans="1:21" x14ac:dyDescent="0.25">
      <c r="A21" s="10"/>
      <c r="B21" s="48" t="s">
        <v>16</v>
      </c>
      <c r="C21" s="103">
        <v>43187</v>
      </c>
      <c r="D21" s="93">
        <v>400000</v>
      </c>
      <c r="E21" s="65" t="s">
        <v>165</v>
      </c>
      <c r="F21" s="5"/>
      <c r="G21" s="108"/>
      <c r="H21" s="11"/>
      <c r="J21"/>
      <c r="K21"/>
      <c r="L21"/>
      <c r="M21"/>
      <c r="N21"/>
      <c r="O21"/>
      <c r="P21"/>
      <c r="Q21"/>
      <c r="R21"/>
      <c r="S21"/>
      <c r="T21"/>
      <c r="U21"/>
    </row>
    <row r="22" spans="1:21" x14ac:dyDescent="0.25">
      <c r="A22" s="10"/>
      <c r="B22" s="48" t="s">
        <v>17</v>
      </c>
      <c r="C22" s="103">
        <v>44602</v>
      </c>
      <c r="D22" s="93">
        <v>10000</v>
      </c>
      <c r="E22" s="65" t="s">
        <v>163</v>
      </c>
      <c r="F22" s="5"/>
      <c r="G22" s="108"/>
      <c r="H22" s="11"/>
      <c r="J22"/>
      <c r="K22"/>
      <c r="L22"/>
      <c r="M22"/>
      <c r="N22"/>
      <c r="O22"/>
      <c r="P22"/>
      <c r="Q22"/>
      <c r="R22"/>
      <c r="S22"/>
      <c r="T22"/>
      <c r="U22"/>
    </row>
    <row r="23" spans="1:21" x14ac:dyDescent="0.25">
      <c r="A23" s="10"/>
      <c r="B23" s="48" t="s">
        <v>17</v>
      </c>
      <c r="C23" s="103">
        <v>44275</v>
      </c>
      <c r="D23" s="93">
        <v>175000</v>
      </c>
      <c r="E23" s="65" t="s">
        <v>166</v>
      </c>
      <c r="F23" s="5"/>
      <c r="G23" s="108"/>
      <c r="H23" s="11"/>
      <c r="J23"/>
      <c r="K23"/>
      <c r="L23"/>
      <c r="M23"/>
      <c r="N23"/>
      <c r="O23"/>
      <c r="P23"/>
      <c r="Q23"/>
      <c r="R23"/>
      <c r="S23"/>
      <c r="T23"/>
      <c r="U23"/>
    </row>
    <row r="24" spans="1:21" x14ac:dyDescent="0.25">
      <c r="A24" s="10"/>
      <c r="B24" s="48" t="s">
        <v>17</v>
      </c>
      <c r="C24" s="103">
        <v>44075</v>
      </c>
      <c r="D24" s="93">
        <v>428000</v>
      </c>
      <c r="E24" s="65" t="s">
        <v>167</v>
      </c>
      <c r="F24" s="5"/>
      <c r="G24" s="108"/>
      <c r="H24" s="11"/>
      <c r="J24"/>
      <c r="K24"/>
      <c r="L24"/>
      <c r="M24"/>
      <c r="N24"/>
      <c r="O24"/>
      <c r="P24"/>
      <c r="Q24"/>
      <c r="R24"/>
      <c r="S24"/>
      <c r="T24"/>
      <c r="U24"/>
    </row>
    <row r="25" spans="1:21" x14ac:dyDescent="0.25">
      <c r="A25" s="10"/>
      <c r="B25" s="49" t="s">
        <v>17</v>
      </c>
      <c r="C25" s="104">
        <v>43621</v>
      </c>
      <c r="D25" s="96">
        <v>170000</v>
      </c>
      <c r="E25" s="67" t="s">
        <v>163</v>
      </c>
      <c r="F25" s="69"/>
      <c r="G25" s="109"/>
      <c r="H25" s="11"/>
      <c r="J25"/>
      <c r="K25"/>
      <c r="L25"/>
      <c r="M25"/>
      <c r="N25"/>
      <c r="O25"/>
      <c r="P25"/>
      <c r="Q25"/>
      <c r="R25"/>
      <c r="S25"/>
      <c r="T25"/>
      <c r="U25"/>
    </row>
    <row r="26" spans="1:21" x14ac:dyDescent="0.25">
      <c r="A26" s="10"/>
      <c r="B26" s="5"/>
      <c r="C26" s="5"/>
      <c r="D26" s="5"/>
      <c r="E26" s="5"/>
      <c r="F26" s="5"/>
      <c r="G26" s="5"/>
      <c r="H26" s="11"/>
      <c r="J26"/>
      <c r="K26"/>
      <c r="L26"/>
      <c r="M26"/>
      <c r="N26"/>
      <c r="O26"/>
      <c r="P26"/>
      <c r="Q26"/>
      <c r="R26"/>
      <c r="S26"/>
      <c r="T26"/>
      <c r="U26"/>
    </row>
    <row r="27" spans="1:21" x14ac:dyDescent="0.25">
      <c r="A27" s="10"/>
      <c r="B27" s="5" t="s">
        <v>168</v>
      </c>
      <c r="C27" s="5"/>
      <c r="D27" s="5"/>
      <c r="E27" s="5"/>
      <c r="F27" s="5"/>
      <c r="G27" s="5"/>
      <c r="H27" s="11"/>
      <c r="J27"/>
      <c r="K27"/>
      <c r="L27"/>
      <c r="M27"/>
      <c r="N27"/>
      <c r="O27"/>
      <c r="P27"/>
      <c r="Q27"/>
      <c r="R27"/>
      <c r="S27"/>
      <c r="T27"/>
      <c r="U27"/>
    </row>
    <row r="28" spans="1:21" x14ac:dyDescent="0.25">
      <c r="A28" s="10"/>
      <c r="B28" s="5" t="s">
        <v>169</v>
      </c>
      <c r="C28" s="5"/>
      <c r="D28" s="5"/>
      <c r="E28" s="5"/>
      <c r="F28" s="5"/>
      <c r="G28" s="5"/>
      <c r="H28" s="11"/>
      <c r="J28"/>
      <c r="K28"/>
      <c r="L28"/>
      <c r="M28"/>
      <c r="N28"/>
      <c r="O28"/>
      <c r="P28"/>
      <c r="Q28"/>
      <c r="R28"/>
      <c r="S28"/>
      <c r="T28"/>
      <c r="U28"/>
    </row>
    <row r="29" spans="1:21" x14ac:dyDescent="0.25">
      <c r="A29" s="10"/>
      <c r="B29" s="5"/>
      <c r="C29" s="5"/>
      <c r="D29" s="5"/>
      <c r="E29" s="5"/>
      <c r="F29" s="5"/>
      <c r="G29" s="5"/>
      <c r="H29" s="11"/>
      <c r="J29"/>
      <c r="K29"/>
      <c r="L29"/>
      <c r="M29"/>
      <c r="N29"/>
      <c r="O29"/>
      <c r="P29"/>
      <c r="Q29"/>
      <c r="R29"/>
      <c r="S29"/>
      <c r="T29"/>
      <c r="U29"/>
    </row>
    <row r="30" spans="1:21" x14ac:dyDescent="0.25">
      <c r="A30" s="14" t="s">
        <v>2</v>
      </c>
      <c r="B30" s="5" t="s">
        <v>170</v>
      </c>
      <c r="C30" s="5"/>
      <c r="D30" s="5"/>
      <c r="E30" s="5"/>
      <c r="F30" s="5"/>
      <c r="G30" s="5"/>
      <c r="H30" s="11"/>
      <c r="J30"/>
      <c r="K30"/>
      <c r="L30"/>
      <c r="M30"/>
      <c r="N30"/>
      <c r="O30"/>
      <c r="P30"/>
      <c r="Q30"/>
      <c r="R30"/>
      <c r="S30"/>
      <c r="T30"/>
      <c r="U30"/>
    </row>
    <row r="31" spans="1:21" ht="15.75" thickBot="1" x14ac:dyDescent="0.3">
      <c r="A31" s="13">
        <f ca="1">INDEX('Point Grid'!$C$8:$I$27,MATCH($A$1,'Point Grid'!$A$8:$A$27,0),MATCH(A30,'Point Grid'!$C$7:$I$7,0))</f>
        <v>2.5</v>
      </c>
      <c r="B31" s="5"/>
      <c r="C31" s="5"/>
      <c r="D31" s="5"/>
      <c r="E31" s="5"/>
      <c r="F31" s="5"/>
      <c r="G31" s="5"/>
      <c r="H31" s="11"/>
      <c r="J31"/>
      <c r="K31"/>
      <c r="L31"/>
      <c r="M31"/>
      <c r="N31"/>
      <c r="O31"/>
      <c r="P31"/>
      <c r="Q31"/>
      <c r="R31"/>
      <c r="S31"/>
      <c r="T31"/>
      <c r="U31"/>
    </row>
    <row r="32" spans="1:21" ht="15.75" thickBot="1" x14ac:dyDescent="0.3">
      <c r="A32" s="4"/>
      <c r="B32" s="5"/>
      <c r="C32" s="5"/>
      <c r="D32" s="5"/>
      <c r="E32" s="5"/>
      <c r="F32" s="5"/>
      <c r="G32" s="5"/>
      <c r="H32" s="11"/>
      <c r="J32"/>
      <c r="K32"/>
      <c r="L32"/>
      <c r="M32"/>
      <c r="N32"/>
      <c r="O32"/>
      <c r="P32"/>
      <c r="Q32"/>
      <c r="R32"/>
      <c r="S32"/>
      <c r="T32"/>
      <c r="U32"/>
    </row>
    <row r="33" spans="1:21" x14ac:dyDescent="0.25">
      <c r="A33" s="10"/>
      <c r="B33" s="5"/>
      <c r="C33" s="5"/>
      <c r="D33" s="5"/>
      <c r="E33" s="5"/>
      <c r="F33" s="5"/>
      <c r="G33" s="5"/>
      <c r="H33" s="11"/>
      <c r="J33"/>
      <c r="K33"/>
      <c r="L33"/>
      <c r="M33"/>
      <c r="N33"/>
      <c r="O33"/>
      <c r="P33"/>
      <c r="Q33"/>
      <c r="R33"/>
      <c r="S33"/>
      <c r="T33"/>
      <c r="U33"/>
    </row>
    <row r="34" spans="1:21" x14ac:dyDescent="0.25">
      <c r="A34" s="14" t="s">
        <v>3</v>
      </c>
      <c r="B34" s="5" t="s">
        <v>171</v>
      </c>
      <c r="C34" s="5"/>
      <c r="D34" s="5"/>
      <c r="E34" s="5"/>
      <c r="F34" s="5"/>
      <c r="G34" s="5"/>
      <c r="H34" s="11"/>
      <c r="J34"/>
      <c r="K34"/>
      <c r="L34"/>
      <c r="M34"/>
      <c r="N34"/>
      <c r="O34"/>
      <c r="P34"/>
      <c r="Q34"/>
      <c r="R34"/>
      <c r="S34"/>
      <c r="T34"/>
      <c r="U34"/>
    </row>
    <row r="35" spans="1:21" ht="15.75" thickBot="1" x14ac:dyDescent="0.3">
      <c r="A35" s="13">
        <f ca="1">INDEX('Point Grid'!$C$8:$I$27,MATCH($A$1,'Point Grid'!$A$8:$A$27,0),MATCH(A34,'Point Grid'!$C$7:$I$7,0))</f>
        <v>2.5</v>
      </c>
      <c r="B35" s="5" t="s">
        <v>172</v>
      </c>
      <c r="C35" s="5"/>
      <c r="D35" s="5"/>
      <c r="E35" s="5"/>
      <c r="F35" s="5"/>
      <c r="G35" s="5"/>
      <c r="H35" s="11"/>
      <c r="J35"/>
      <c r="K35"/>
      <c r="L35"/>
      <c r="M35"/>
      <c r="N35"/>
      <c r="O35"/>
      <c r="P35"/>
      <c r="Q35"/>
      <c r="R35"/>
      <c r="S35"/>
      <c r="T35"/>
      <c r="U35"/>
    </row>
    <row r="36" spans="1:21" ht="15.75" thickBot="1" x14ac:dyDescent="0.3">
      <c r="A36" s="4"/>
      <c r="B36" s="5"/>
      <c r="C36" s="54" t="s">
        <v>173</v>
      </c>
      <c r="D36" s="54" t="s">
        <v>174</v>
      </c>
      <c r="E36" s="54" t="s">
        <v>175</v>
      </c>
      <c r="F36" s="5"/>
      <c r="G36" s="5"/>
      <c r="H36" s="11"/>
      <c r="J36"/>
      <c r="K36"/>
      <c r="L36"/>
      <c r="M36"/>
      <c r="N36"/>
      <c r="O36"/>
      <c r="P36"/>
      <c r="Q36"/>
      <c r="R36"/>
      <c r="S36"/>
      <c r="T36"/>
      <c r="U36"/>
    </row>
    <row r="37" spans="1:21" x14ac:dyDescent="0.25">
      <c r="A37" s="10"/>
      <c r="B37" s="5"/>
      <c r="C37" s="54" t="s">
        <v>176</v>
      </c>
      <c r="D37" s="106">
        <v>11000</v>
      </c>
      <c r="E37" s="106">
        <v>5500</v>
      </c>
      <c r="F37" s="5"/>
      <c r="G37" s="5"/>
      <c r="H37" s="11"/>
      <c r="J37"/>
      <c r="K37"/>
      <c r="L37"/>
      <c r="M37"/>
      <c r="N37"/>
      <c r="O37"/>
      <c r="P37"/>
      <c r="Q37"/>
      <c r="R37"/>
      <c r="S37"/>
      <c r="T37"/>
      <c r="U37"/>
    </row>
    <row r="38" spans="1:21" x14ac:dyDescent="0.25">
      <c r="A38" s="10"/>
      <c r="B38" s="5"/>
      <c r="C38" s="5" t="s">
        <v>177</v>
      </c>
      <c r="D38" s="5"/>
      <c r="E38" s="5"/>
      <c r="F38" s="5"/>
      <c r="G38" s="5"/>
      <c r="H38" s="11"/>
      <c r="J38"/>
      <c r="K38"/>
      <c r="L38"/>
      <c r="M38"/>
      <c r="N38"/>
      <c r="O38"/>
      <c r="P38"/>
      <c r="Q38"/>
      <c r="R38"/>
      <c r="S38"/>
      <c r="T38"/>
      <c r="U38"/>
    </row>
    <row r="39" spans="1:21" x14ac:dyDescent="0.25">
      <c r="A39" s="10"/>
      <c r="B39" s="5"/>
      <c r="C39" s="5"/>
      <c r="D39" s="5"/>
      <c r="E39" s="5"/>
      <c r="F39" s="5"/>
      <c r="G39" s="5"/>
      <c r="H39" s="11"/>
      <c r="J39"/>
      <c r="K39"/>
      <c r="L39"/>
      <c r="M39"/>
      <c r="N39"/>
      <c r="O39"/>
      <c r="P39"/>
      <c r="Q39"/>
      <c r="R39"/>
      <c r="S39"/>
      <c r="T39"/>
      <c r="U39"/>
    </row>
    <row r="40" spans="1:21" x14ac:dyDescent="0.25">
      <c r="A40" s="10"/>
      <c r="B40" s="5"/>
      <c r="C40" s="110">
        <v>5250</v>
      </c>
      <c r="D40" s="62" t="s">
        <v>178</v>
      </c>
      <c r="E40" s="107"/>
      <c r="F40" s="5"/>
      <c r="G40" s="5"/>
      <c r="H40" s="11"/>
      <c r="J40"/>
      <c r="K40"/>
      <c r="L40"/>
      <c r="M40"/>
      <c r="N40"/>
      <c r="O40"/>
      <c r="P40"/>
      <c r="Q40"/>
      <c r="R40"/>
      <c r="S40"/>
      <c r="T40"/>
      <c r="U40"/>
    </row>
    <row r="41" spans="1:21" x14ac:dyDescent="0.25">
      <c r="A41" s="10"/>
      <c r="B41" s="5"/>
      <c r="C41" s="5"/>
      <c r="D41" s="5"/>
      <c r="E41" s="5"/>
      <c r="F41" s="5"/>
      <c r="G41" s="5"/>
      <c r="H41" s="11"/>
      <c r="J41"/>
      <c r="K41"/>
      <c r="L41"/>
      <c r="M41"/>
      <c r="N41"/>
      <c r="O41"/>
      <c r="P41"/>
      <c r="Q41"/>
      <c r="R41"/>
      <c r="S41"/>
      <c r="T41"/>
      <c r="U41"/>
    </row>
    <row r="42" spans="1:21" x14ac:dyDescent="0.25">
      <c r="A42" s="10"/>
      <c r="B42" s="5"/>
      <c r="C42" s="54" t="s">
        <v>182</v>
      </c>
      <c r="D42" s="59" t="s">
        <v>183</v>
      </c>
      <c r="E42" s="5"/>
      <c r="F42" s="5"/>
      <c r="G42" s="5"/>
      <c r="H42" s="11"/>
      <c r="J42"/>
      <c r="K42"/>
      <c r="L42"/>
      <c r="M42"/>
      <c r="N42"/>
      <c r="O42"/>
      <c r="P42"/>
      <c r="Q42"/>
      <c r="R42"/>
      <c r="S42"/>
      <c r="T42"/>
      <c r="U42"/>
    </row>
    <row r="43" spans="1:21" x14ac:dyDescent="0.25">
      <c r="A43" s="10"/>
      <c r="B43" s="5"/>
      <c r="C43" s="48" t="s">
        <v>185</v>
      </c>
      <c r="D43" s="66">
        <v>7.0000000000000007E-2</v>
      </c>
      <c r="E43" s="5"/>
      <c r="F43" s="5"/>
      <c r="G43" s="5"/>
      <c r="H43" s="11"/>
      <c r="J43"/>
      <c r="K43"/>
      <c r="L43"/>
      <c r="M43"/>
      <c r="N43"/>
      <c r="O43"/>
      <c r="P43"/>
      <c r="Q43"/>
      <c r="R43"/>
      <c r="S43"/>
      <c r="T43"/>
      <c r="U43"/>
    </row>
    <row r="44" spans="1:21" x14ac:dyDescent="0.25">
      <c r="A44" s="10"/>
      <c r="B44" s="5"/>
      <c r="C44" s="48" t="s">
        <v>186</v>
      </c>
      <c r="D44" s="66">
        <v>0.08</v>
      </c>
      <c r="E44" s="5"/>
      <c r="F44" s="5"/>
      <c r="G44" s="5"/>
      <c r="H44" s="11"/>
      <c r="J44"/>
      <c r="K44"/>
      <c r="L44"/>
      <c r="M44"/>
      <c r="N44"/>
      <c r="O44"/>
      <c r="P44"/>
      <c r="Q44"/>
      <c r="R44"/>
      <c r="S44"/>
      <c r="T44"/>
      <c r="U44"/>
    </row>
    <row r="45" spans="1:21" x14ac:dyDescent="0.25">
      <c r="A45" s="10"/>
      <c r="B45" s="5"/>
      <c r="C45" s="49" t="s">
        <v>187</v>
      </c>
      <c r="D45" s="68">
        <v>0.09</v>
      </c>
      <c r="E45" s="5"/>
      <c r="F45" s="5"/>
      <c r="G45" s="5"/>
      <c r="H45" s="11"/>
      <c r="J45"/>
      <c r="K45"/>
      <c r="L45"/>
      <c r="M45"/>
      <c r="N45"/>
      <c r="O45"/>
      <c r="P45"/>
      <c r="Q45"/>
      <c r="R45"/>
      <c r="S45"/>
      <c r="T45"/>
      <c r="U45"/>
    </row>
    <row r="46" spans="1:21" x14ac:dyDescent="0.25">
      <c r="A46" s="10"/>
      <c r="B46" s="5"/>
      <c r="C46" s="5"/>
      <c r="D46" s="5"/>
      <c r="E46" s="5"/>
      <c r="F46" s="5"/>
      <c r="G46" s="5"/>
      <c r="H46" s="11"/>
      <c r="J46"/>
      <c r="K46"/>
      <c r="L46"/>
      <c r="M46"/>
      <c r="N46"/>
      <c r="O46"/>
      <c r="P46"/>
      <c r="Q46"/>
      <c r="R46"/>
      <c r="S46"/>
      <c r="T46"/>
      <c r="U46"/>
    </row>
    <row r="47" spans="1:21" x14ac:dyDescent="0.25">
      <c r="A47" s="10"/>
      <c r="B47" s="5"/>
      <c r="C47" s="54" t="s">
        <v>182</v>
      </c>
      <c r="D47" s="59" t="s">
        <v>188</v>
      </c>
      <c r="E47" s="5"/>
      <c r="F47" s="5"/>
      <c r="G47" s="5"/>
      <c r="H47" s="11"/>
      <c r="J47"/>
      <c r="K47"/>
      <c r="L47"/>
      <c r="M47"/>
      <c r="N47"/>
      <c r="O47"/>
      <c r="P47"/>
      <c r="Q47"/>
      <c r="R47"/>
      <c r="S47"/>
      <c r="T47"/>
      <c r="U47"/>
    </row>
    <row r="48" spans="1:21" x14ac:dyDescent="0.25">
      <c r="A48" s="10"/>
      <c r="B48" s="5"/>
      <c r="C48" s="64" t="s">
        <v>184</v>
      </c>
      <c r="D48" s="98">
        <v>17500</v>
      </c>
      <c r="E48" s="5"/>
      <c r="F48" s="5"/>
      <c r="G48" s="5"/>
      <c r="H48" s="11"/>
      <c r="J48"/>
      <c r="K48"/>
      <c r="L48"/>
      <c r="M48"/>
      <c r="N48"/>
      <c r="O48"/>
      <c r="P48"/>
      <c r="Q48"/>
      <c r="R48"/>
      <c r="S48"/>
      <c r="T48"/>
      <c r="U48"/>
    </row>
    <row r="49" spans="1:21" x14ac:dyDescent="0.25">
      <c r="A49" s="10"/>
      <c r="B49" s="5"/>
      <c r="C49" s="49" t="s">
        <v>189</v>
      </c>
      <c r="D49" s="99">
        <v>21000</v>
      </c>
      <c r="E49" s="5"/>
      <c r="F49" s="5"/>
      <c r="G49" s="5"/>
      <c r="H49" s="11"/>
      <c r="J49"/>
      <c r="K49"/>
      <c r="L49"/>
      <c r="M49"/>
      <c r="N49"/>
      <c r="O49"/>
      <c r="P49"/>
      <c r="Q49"/>
      <c r="R49"/>
      <c r="S49"/>
      <c r="T49"/>
      <c r="U49"/>
    </row>
    <row r="50" spans="1:21" x14ac:dyDescent="0.25">
      <c r="A50" s="10"/>
      <c r="B50" s="5"/>
      <c r="C50" s="5"/>
      <c r="D50" s="5"/>
      <c r="E50" s="5"/>
      <c r="F50" s="5"/>
      <c r="G50" s="5"/>
      <c r="H50" s="11"/>
      <c r="J50"/>
      <c r="K50"/>
      <c r="L50"/>
      <c r="M50"/>
      <c r="N50"/>
      <c r="O50"/>
      <c r="P50"/>
      <c r="Q50"/>
      <c r="R50"/>
      <c r="S50"/>
      <c r="T50"/>
      <c r="U50"/>
    </row>
    <row r="51" spans="1:21" x14ac:dyDescent="0.25">
      <c r="A51" s="10"/>
      <c r="B51" s="5"/>
      <c r="C51" s="63" t="s">
        <v>190</v>
      </c>
      <c r="D51" s="111"/>
      <c r="E51" s="64">
        <v>7</v>
      </c>
      <c r="F51" s="5"/>
      <c r="G51" s="5"/>
      <c r="H51" s="11"/>
      <c r="J51"/>
      <c r="K51"/>
      <c r="L51"/>
      <c r="M51"/>
      <c r="N51"/>
      <c r="O51"/>
      <c r="P51"/>
      <c r="Q51"/>
      <c r="R51"/>
      <c r="S51"/>
      <c r="T51"/>
      <c r="U51"/>
    </row>
    <row r="52" spans="1:21" x14ac:dyDescent="0.25">
      <c r="A52" s="10"/>
      <c r="B52" s="5"/>
      <c r="C52" s="65" t="s">
        <v>191</v>
      </c>
      <c r="D52" s="5"/>
      <c r="E52" s="93">
        <v>175500</v>
      </c>
      <c r="F52" s="5"/>
      <c r="G52" s="5"/>
      <c r="H52" s="11"/>
      <c r="J52"/>
      <c r="K52"/>
      <c r="L52"/>
      <c r="M52"/>
      <c r="N52"/>
      <c r="O52"/>
      <c r="P52"/>
      <c r="Q52"/>
      <c r="R52"/>
      <c r="S52"/>
      <c r="T52"/>
      <c r="U52"/>
    </row>
    <row r="53" spans="1:21" x14ac:dyDescent="0.25">
      <c r="A53" s="10"/>
      <c r="B53" s="5"/>
      <c r="C53" s="67" t="s">
        <v>192</v>
      </c>
      <c r="D53" s="69"/>
      <c r="E53" s="96">
        <v>351000</v>
      </c>
      <c r="F53" s="5"/>
      <c r="G53" s="5"/>
      <c r="H53" s="11"/>
      <c r="J53"/>
      <c r="K53"/>
      <c r="L53"/>
      <c r="M53"/>
      <c r="N53"/>
      <c r="O53"/>
      <c r="P53"/>
      <c r="Q53"/>
      <c r="R53"/>
      <c r="S53"/>
      <c r="T53"/>
      <c r="U53"/>
    </row>
    <row r="54" spans="1:21" x14ac:dyDescent="0.25">
      <c r="A54" s="10"/>
      <c r="B54" s="5"/>
      <c r="C54" s="5"/>
      <c r="D54" s="5"/>
      <c r="E54" s="5"/>
      <c r="F54" s="5"/>
      <c r="G54" s="5"/>
      <c r="H54" s="11"/>
      <c r="J54"/>
      <c r="K54"/>
      <c r="L54"/>
      <c r="M54"/>
      <c r="N54"/>
      <c r="O54"/>
      <c r="P54"/>
      <c r="Q54"/>
      <c r="R54"/>
      <c r="S54"/>
      <c r="T54"/>
      <c r="U54"/>
    </row>
    <row r="55" spans="1:21" x14ac:dyDescent="0.25">
      <c r="A55" s="14" t="s">
        <v>4</v>
      </c>
      <c r="B55" s="158" t="s">
        <v>405</v>
      </c>
      <c r="C55" s="158"/>
      <c r="D55" s="158"/>
      <c r="E55" s="158"/>
      <c r="F55" s="158"/>
      <c r="G55" s="158"/>
      <c r="H55" s="159"/>
      <c r="J55"/>
      <c r="K55"/>
      <c r="L55"/>
      <c r="M55"/>
      <c r="N55"/>
      <c r="O55"/>
      <c r="P55"/>
      <c r="Q55"/>
      <c r="R55"/>
      <c r="S55"/>
      <c r="T55"/>
      <c r="U55"/>
    </row>
    <row r="56" spans="1:21" ht="15.75" thickBot="1" x14ac:dyDescent="0.3">
      <c r="A56" s="13">
        <f ca="1">INDEX('Point Grid'!$C$8:$I$27,MATCH($A$1,'Point Grid'!$A$8:$A$27,0),MATCH(A55,'Point Grid'!$C$7:$I$7,0))</f>
        <v>0.5</v>
      </c>
      <c r="B56" s="158" t="s">
        <v>406</v>
      </c>
      <c r="C56" s="158"/>
      <c r="D56" s="158"/>
      <c r="E56" s="158"/>
      <c r="F56" s="158"/>
      <c r="G56" s="158"/>
      <c r="H56" s="159"/>
      <c r="J56"/>
      <c r="K56"/>
      <c r="L56"/>
      <c r="M56"/>
      <c r="N56"/>
      <c r="O56"/>
      <c r="P56"/>
      <c r="Q56"/>
      <c r="R56"/>
      <c r="S56"/>
      <c r="T56"/>
      <c r="U56"/>
    </row>
    <row r="57" spans="1:21" ht="15.75" thickBot="1" x14ac:dyDescent="0.3">
      <c r="A57" s="4"/>
      <c r="B57" s="158"/>
      <c r="C57" s="158"/>
      <c r="D57" s="158"/>
      <c r="E57" s="158"/>
      <c r="F57" s="158"/>
      <c r="G57" s="158"/>
      <c r="H57" s="159"/>
      <c r="J57"/>
      <c r="K57"/>
      <c r="L57"/>
      <c r="M57"/>
      <c r="N57"/>
      <c r="O57"/>
      <c r="P57"/>
      <c r="Q57"/>
      <c r="R57"/>
      <c r="S57"/>
      <c r="T57"/>
      <c r="U57"/>
    </row>
    <row r="58" spans="1:21" x14ac:dyDescent="0.25">
      <c r="A58" s="155"/>
      <c r="B58" s="200">
        <v>7</v>
      </c>
      <c r="C58" s="201" t="s">
        <v>403</v>
      </c>
      <c r="D58" s="202"/>
      <c r="E58" s="203"/>
      <c r="F58" s="158"/>
      <c r="G58" s="158"/>
      <c r="H58" s="159"/>
      <c r="J58"/>
      <c r="K58"/>
      <c r="L58"/>
      <c r="M58"/>
      <c r="N58"/>
      <c r="O58"/>
      <c r="P58"/>
      <c r="Q58"/>
      <c r="R58"/>
      <c r="S58"/>
      <c r="T58"/>
      <c r="U58"/>
    </row>
    <row r="59" spans="1:21" x14ac:dyDescent="0.25">
      <c r="A59" s="155"/>
      <c r="B59" s="158"/>
      <c r="C59" s="158"/>
      <c r="D59" s="158"/>
      <c r="E59" s="158"/>
      <c r="F59" s="158"/>
      <c r="G59" s="158"/>
      <c r="H59" s="159"/>
      <c r="J59"/>
      <c r="K59"/>
      <c r="L59"/>
      <c r="M59"/>
      <c r="N59"/>
      <c r="O59"/>
      <c r="P59"/>
      <c r="Q59"/>
      <c r="R59"/>
      <c r="S59"/>
      <c r="T59"/>
      <c r="U59"/>
    </row>
    <row r="60" spans="1:21" x14ac:dyDescent="0.25">
      <c r="A60" s="155"/>
      <c r="B60" s="54" t="s">
        <v>154</v>
      </c>
      <c r="C60" s="83" t="s">
        <v>459</v>
      </c>
      <c r="D60" s="158"/>
      <c r="E60" s="158"/>
      <c r="F60" s="158"/>
      <c r="G60" s="158"/>
      <c r="H60" s="159"/>
      <c r="J60"/>
      <c r="K60"/>
      <c r="L60"/>
      <c r="M60"/>
      <c r="N60"/>
      <c r="O60"/>
      <c r="P60"/>
      <c r="Q60"/>
      <c r="R60"/>
      <c r="S60"/>
      <c r="T60"/>
      <c r="U60"/>
    </row>
    <row r="61" spans="1:21" x14ac:dyDescent="0.25">
      <c r="A61" s="155"/>
      <c r="B61" s="103">
        <v>44927</v>
      </c>
      <c r="C61" s="195">
        <v>426000</v>
      </c>
      <c r="D61" s="196" t="s">
        <v>404</v>
      </c>
      <c r="E61" s="158"/>
      <c r="F61" s="158"/>
      <c r="G61" s="158"/>
      <c r="H61" s="159"/>
      <c r="J61"/>
      <c r="K61"/>
      <c r="L61"/>
      <c r="M61"/>
      <c r="N61"/>
      <c r="O61"/>
      <c r="P61"/>
      <c r="Q61"/>
      <c r="R61"/>
      <c r="S61"/>
      <c r="T61"/>
      <c r="U61"/>
    </row>
    <row r="62" spans="1:21" x14ac:dyDescent="0.25">
      <c r="A62" s="155"/>
      <c r="B62" s="103">
        <v>44562</v>
      </c>
      <c r="C62" s="195">
        <v>419000</v>
      </c>
      <c r="D62" s="196" t="s">
        <v>404</v>
      </c>
      <c r="E62" s="158"/>
      <c r="F62" s="158"/>
      <c r="G62" s="158"/>
      <c r="H62" s="159"/>
      <c r="J62"/>
      <c r="K62"/>
      <c r="L62"/>
      <c r="M62"/>
      <c r="N62"/>
      <c r="O62"/>
      <c r="P62"/>
      <c r="Q62"/>
      <c r="R62"/>
      <c r="S62"/>
      <c r="T62"/>
      <c r="U62"/>
    </row>
    <row r="63" spans="1:21" x14ac:dyDescent="0.25">
      <c r="A63" s="155"/>
      <c r="B63" s="103">
        <v>44197</v>
      </c>
      <c r="C63" s="195">
        <v>361000</v>
      </c>
      <c r="D63" s="158"/>
      <c r="E63" s="158"/>
      <c r="F63" s="158"/>
      <c r="G63" s="158"/>
      <c r="H63" s="159"/>
      <c r="J63"/>
      <c r="K63"/>
      <c r="L63"/>
      <c r="M63"/>
      <c r="N63"/>
      <c r="O63"/>
      <c r="P63"/>
      <c r="Q63"/>
      <c r="R63"/>
      <c r="S63"/>
      <c r="T63"/>
      <c r="U63"/>
    </row>
    <row r="64" spans="1:21" x14ac:dyDescent="0.25">
      <c r="A64" s="155"/>
      <c r="B64" s="103">
        <v>43831</v>
      </c>
      <c r="C64" s="195">
        <v>330000</v>
      </c>
      <c r="D64" s="158"/>
      <c r="E64" s="158"/>
      <c r="F64" s="158"/>
      <c r="G64" s="158"/>
      <c r="H64" s="159"/>
      <c r="J64"/>
      <c r="K64"/>
      <c r="L64"/>
      <c r="M64"/>
      <c r="N64"/>
      <c r="O64"/>
      <c r="P64"/>
      <c r="Q64"/>
      <c r="R64"/>
      <c r="S64"/>
      <c r="T64"/>
      <c r="U64"/>
    </row>
    <row r="65" spans="1:21" x14ac:dyDescent="0.25">
      <c r="A65" s="155"/>
      <c r="B65" s="103">
        <v>43466</v>
      </c>
      <c r="C65" s="195">
        <v>264000</v>
      </c>
      <c r="D65" s="158"/>
      <c r="E65" s="158"/>
      <c r="F65" s="158"/>
      <c r="G65" s="158"/>
      <c r="H65" s="159"/>
      <c r="J65"/>
      <c r="K65"/>
      <c r="L65"/>
      <c r="M65"/>
      <c r="N65"/>
      <c r="O65"/>
      <c r="P65"/>
      <c r="Q65"/>
      <c r="R65"/>
      <c r="S65"/>
      <c r="T65"/>
      <c r="U65"/>
    </row>
    <row r="66" spans="1:21" x14ac:dyDescent="0.25">
      <c r="A66" s="155"/>
      <c r="B66" s="104">
        <v>43101</v>
      </c>
      <c r="C66" s="197">
        <v>184000</v>
      </c>
      <c r="D66" s="158"/>
      <c r="E66" s="158"/>
      <c r="F66" s="158"/>
      <c r="G66" s="158"/>
      <c r="H66" s="159"/>
      <c r="J66"/>
      <c r="K66"/>
      <c r="L66"/>
      <c r="M66"/>
      <c r="N66"/>
      <c r="O66"/>
      <c r="P66"/>
      <c r="Q66"/>
      <c r="R66"/>
      <c r="S66"/>
      <c r="T66"/>
      <c r="U66"/>
    </row>
    <row r="67" spans="1:21" ht="15.75" thickBot="1" x14ac:dyDescent="0.3">
      <c r="A67" s="163"/>
      <c r="B67" s="198"/>
      <c r="C67" s="198"/>
      <c r="D67" s="198"/>
      <c r="E67" s="198"/>
      <c r="F67" s="198"/>
      <c r="G67" s="198"/>
      <c r="H67" s="199"/>
      <c r="J67"/>
      <c r="K67"/>
      <c r="L67"/>
      <c r="M67"/>
      <c r="N67"/>
      <c r="O67"/>
      <c r="P67"/>
      <c r="Q67"/>
      <c r="R67"/>
      <c r="S67"/>
      <c r="T67"/>
      <c r="U67"/>
    </row>
  </sheetData>
  <sheetProtection formatCells="0" formatColumns="0" formatRows="0"/>
  <sortState xmlns:xlrd2="http://schemas.microsoft.com/office/spreadsheetml/2017/richdata2" ref="C61:C66">
    <sortCondition descending="1" ref="C61:C66"/>
  </sortState>
  <mergeCells count="1">
    <mergeCell ref="G1:H1"/>
  </mergeCells>
  <conditionalFormatting sqref="B1">
    <cfRule type="cellIs" dxfId="35" priority="1" operator="equal">
      <formula>"Incomplete"</formula>
    </cfRule>
    <cfRule type="cellIs" dxfId="34" priority="2" operator="equal">
      <formula>"Flag for Review"</formula>
    </cfRule>
    <cfRule type="cellIs" dxfId="33" priority="3" operator="equal">
      <formula>"Finished"</formula>
    </cfRule>
  </conditionalFormatting>
  <dataValidations count="2">
    <dataValidation type="decimal" allowBlank="1" showInputMessage="1" showErrorMessage="1" sqref="A32 A36 A57" xr:uid="{BB28DEBA-F4EE-4C6D-A36A-837A6305FFF2}">
      <formula1>0</formula1>
      <formula2>A31</formula2>
    </dataValidation>
    <dataValidation type="list" allowBlank="1" showInputMessage="1" showErrorMessage="1" sqref="B1" xr:uid="{1E5C1CDB-48EC-4439-9730-E0838F26DDB2}">
      <formula1>"Finished, Flag for Review, Incomplete"</formula1>
    </dataValidation>
  </dataValidations>
  <hyperlinks>
    <hyperlink ref="G1" location="Navigator!A1" display="Navigator" xr:uid="{8BD6ECDD-C618-4A2F-9252-42FB11EBC921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64112-8AE7-4DD2-95D7-17DD19D9BF94}">
  <sheetPr codeName="Sheet13"/>
  <dimension ref="A1:U31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9.140625" style="3" bestFit="1" customWidth="1"/>
    <col min="4" max="4" width="19.7109375" style="3" bestFit="1" customWidth="1"/>
    <col min="5" max="5" width="10.140625" style="3" bestFit="1" customWidth="1"/>
    <col min="6" max="6" width="10" style="3" customWidth="1"/>
    <col min="7" max="7" width="11.7109375" style="3" customWidth="1"/>
    <col min="8" max="8" width="3.7109375" style="40" customWidth="1"/>
    <col min="9" max="9" width="10.140625" style="3" customWidth="1"/>
    <col min="10" max="11" width="10.28515625" style="3" bestFit="1" customWidth="1"/>
    <col min="12" max="12" width="9.140625" style="3"/>
    <col min="13" max="13" width="10.28515625" style="3" bestFit="1" customWidth="1"/>
    <col min="14" max="16384" width="9.140625" style="3"/>
  </cols>
  <sheetData>
    <row r="1" spans="1:21" ht="15.75" x14ac:dyDescent="0.25">
      <c r="A1" s="8">
        <f ca="1">VALUE(MID(CELL("filename",A1),FIND("]",CELL("filename",A1))+1,LEN(CELL("filename",A1))-FIND("]",CELL("filename",A1))+1))</f>
        <v>11</v>
      </c>
      <c r="B1" s="88" t="s">
        <v>458</v>
      </c>
      <c r="C1" s="9"/>
      <c r="D1" s="9"/>
      <c r="E1" s="9"/>
      <c r="F1" s="213" t="s">
        <v>41</v>
      </c>
      <c r="G1" s="214"/>
      <c r="I1" s="58" t="s">
        <v>31</v>
      </c>
    </row>
    <row r="2" spans="1:21" x14ac:dyDescent="0.25">
      <c r="A2" s="10"/>
      <c r="B2" s="5"/>
      <c r="C2" s="5"/>
      <c r="D2" s="5"/>
      <c r="E2" s="5"/>
      <c r="F2" s="5"/>
      <c r="G2" s="11"/>
      <c r="H2" s="40" t="s">
        <v>309</v>
      </c>
      <c r="I2"/>
      <c r="J2"/>
      <c r="K2"/>
      <c r="L2"/>
      <c r="M2"/>
      <c r="N2"/>
      <c r="O2"/>
      <c r="P2"/>
      <c r="Q2"/>
      <c r="R2"/>
      <c r="S2"/>
      <c r="T2"/>
      <c r="U2"/>
    </row>
    <row r="3" spans="1:21" x14ac:dyDescent="0.25">
      <c r="A3" s="12" t="s">
        <v>14</v>
      </c>
      <c r="B3" s="5" t="s">
        <v>193</v>
      </c>
      <c r="C3" s="5"/>
      <c r="D3" s="5"/>
      <c r="E3" s="5"/>
      <c r="F3" s="5"/>
      <c r="G3" s="11"/>
      <c r="I3"/>
      <c r="J3"/>
      <c r="K3"/>
      <c r="L3"/>
      <c r="M3"/>
      <c r="N3"/>
      <c r="O3"/>
      <c r="P3"/>
      <c r="Q3"/>
      <c r="R3"/>
      <c r="S3"/>
      <c r="T3"/>
      <c r="U3"/>
    </row>
    <row r="4" spans="1:21" x14ac:dyDescent="0.25">
      <c r="A4" s="13">
        <f ca="1">INDEX('Point Grid'!B:B,MATCH('11'!A1,'Point Grid'!A:A,0))</f>
        <v>3.5</v>
      </c>
      <c r="B4" s="5" t="s">
        <v>194</v>
      </c>
      <c r="C4" s="5"/>
      <c r="D4" s="5"/>
      <c r="E4" s="5"/>
      <c r="F4" s="5"/>
      <c r="G4" s="11"/>
      <c r="I4"/>
      <c r="J4"/>
      <c r="K4"/>
      <c r="L4"/>
      <c r="M4"/>
      <c r="N4"/>
      <c r="O4"/>
      <c r="P4"/>
      <c r="Q4"/>
      <c r="R4"/>
      <c r="S4"/>
      <c r="T4"/>
      <c r="U4"/>
    </row>
    <row r="5" spans="1:21" x14ac:dyDescent="0.25">
      <c r="A5" s="10"/>
      <c r="B5" s="5"/>
      <c r="C5" s="5"/>
      <c r="D5" s="5"/>
      <c r="E5" s="5"/>
      <c r="F5" s="5"/>
      <c r="G5" s="11"/>
      <c r="I5"/>
      <c r="J5"/>
      <c r="K5"/>
      <c r="L5"/>
      <c r="M5"/>
      <c r="N5"/>
      <c r="O5"/>
      <c r="P5"/>
      <c r="Q5"/>
      <c r="R5"/>
      <c r="S5"/>
      <c r="T5"/>
      <c r="U5"/>
    </row>
    <row r="6" spans="1:21" x14ac:dyDescent="0.25">
      <c r="A6" s="10"/>
      <c r="B6" s="112" t="s">
        <v>195</v>
      </c>
      <c r="C6" s="113" t="s">
        <v>196</v>
      </c>
      <c r="D6" s="113" t="s">
        <v>198</v>
      </c>
      <c r="E6" s="114" t="s">
        <v>201</v>
      </c>
      <c r="F6" s="5"/>
      <c r="G6" s="11"/>
      <c r="I6"/>
      <c r="J6"/>
      <c r="K6"/>
      <c r="L6"/>
      <c r="M6"/>
      <c r="N6"/>
      <c r="O6"/>
      <c r="P6"/>
      <c r="Q6"/>
      <c r="R6"/>
      <c r="S6"/>
      <c r="T6"/>
      <c r="U6"/>
    </row>
    <row r="7" spans="1:21" x14ac:dyDescent="0.25">
      <c r="A7" s="10"/>
      <c r="B7" s="115"/>
      <c r="C7" s="116" t="s">
        <v>197</v>
      </c>
      <c r="D7" s="116" t="s">
        <v>199</v>
      </c>
      <c r="E7" s="117" t="s">
        <v>340</v>
      </c>
      <c r="F7" s="5"/>
      <c r="G7" s="11"/>
      <c r="I7"/>
      <c r="J7"/>
      <c r="K7"/>
      <c r="L7"/>
      <c r="M7"/>
      <c r="N7"/>
      <c r="O7"/>
      <c r="P7"/>
      <c r="Q7"/>
      <c r="R7"/>
      <c r="S7"/>
      <c r="T7"/>
      <c r="U7"/>
    </row>
    <row r="8" spans="1:21" x14ac:dyDescent="0.25">
      <c r="A8" s="10"/>
      <c r="B8" s="118"/>
      <c r="C8" s="119"/>
      <c r="D8" s="119" t="s">
        <v>200</v>
      </c>
      <c r="E8" s="120" t="s">
        <v>341</v>
      </c>
      <c r="F8" s="5"/>
      <c r="G8" s="11"/>
      <c r="I8"/>
      <c r="J8"/>
      <c r="K8"/>
      <c r="L8"/>
      <c r="M8"/>
      <c r="N8"/>
      <c r="O8"/>
      <c r="P8"/>
      <c r="Q8"/>
      <c r="R8"/>
      <c r="S8"/>
      <c r="T8"/>
      <c r="U8"/>
    </row>
    <row r="9" spans="1:21" x14ac:dyDescent="0.25">
      <c r="A9" s="10"/>
      <c r="B9" s="47" t="s">
        <v>16</v>
      </c>
      <c r="C9" s="48">
        <v>3</v>
      </c>
      <c r="D9" s="92">
        <v>100000000</v>
      </c>
      <c r="E9" s="92">
        <v>120000</v>
      </c>
      <c r="F9" s="5"/>
      <c r="G9" s="11"/>
      <c r="I9"/>
      <c r="J9"/>
      <c r="K9"/>
      <c r="L9"/>
      <c r="M9"/>
      <c r="N9"/>
      <c r="O9"/>
      <c r="P9"/>
      <c r="Q9"/>
      <c r="R9"/>
      <c r="S9"/>
      <c r="T9"/>
      <c r="U9"/>
    </row>
    <row r="10" spans="1:21" x14ac:dyDescent="0.25">
      <c r="A10" s="10"/>
      <c r="B10" s="47" t="s">
        <v>17</v>
      </c>
      <c r="C10" s="48">
        <v>2</v>
      </c>
      <c r="D10" s="93">
        <v>10000000</v>
      </c>
      <c r="E10" s="93">
        <v>25000</v>
      </c>
      <c r="F10" s="5"/>
      <c r="G10" s="11"/>
      <c r="I10"/>
      <c r="J10"/>
      <c r="K10"/>
      <c r="L10"/>
      <c r="M10"/>
      <c r="N10"/>
      <c r="O10"/>
      <c r="P10"/>
      <c r="Q10"/>
      <c r="R10"/>
      <c r="S10"/>
      <c r="T10"/>
      <c r="U10"/>
    </row>
    <row r="11" spans="1:21" x14ac:dyDescent="0.25">
      <c r="A11" s="10"/>
      <c r="B11" s="47" t="s">
        <v>18</v>
      </c>
      <c r="C11" s="48">
        <v>1</v>
      </c>
      <c r="D11" s="93">
        <v>17000000</v>
      </c>
      <c r="E11" s="93">
        <v>44000</v>
      </c>
      <c r="F11" s="5"/>
      <c r="G11" s="11"/>
      <c r="I11"/>
      <c r="J11"/>
      <c r="K11"/>
      <c r="L11"/>
      <c r="M11"/>
      <c r="N11"/>
      <c r="O11"/>
      <c r="P11"/>
      <c r="Q11"/>
      <c r="R11"/>
      <c r="S11"/>
      <c r="T11"/>
      <c r="U11"/>
    </row>
    <row r="12" spans="1:21" x14ac:dyDescent="0.25">
      <c r="A12" s="10"/>
      <c r="B12" s="46" t="s">
        <v>131</v>
      </c>
      <c r="C12" s="49">
        <v>0</v>
      </c>
      <c r="D12" s="96">
        <v>10000000</v>
      </c>
      <c r="E12" s="96">
        <v>36000</v>
      </c>
      <c r="F12" s="5"/>
      <c r="G12" s="11"/>
      <c r="I12"/>
      <c r="J12"/>
      <c r="K12"/>
      <c r="L12"/>
      <c r="M12"/>
      <c r="N12"/>
      <c r="O12"/>
      <c r="P12"/>
      <c r="Q12"/>
      <c r="R12"/>
      <c r="S12"/>
      <c r="T12"/>
      <c r="U12"/>
    </row>
    <row r="13" spans="1:21" x14ac:dyDescent="0.25">
      <c r="A13" s="10"/>
      <c r="B13" s="5"/>
      <c r="C13" s="5"/>
      <c r="D13" s="5"/>
      <c r="E13" s="5"/>
      <c r="F13" s="5"/>
      <c r="G13" s="11"/>
      <c r="I13"/>
      <c r="J13"/>
      <c r="K13"/>
      <c r="L13"/>
      <c r="M13"/>
      <c r="N13"/>
      <c r="O13"/>
      <c r="P13"/>
      <c r="Q13"/>
      <c r="R13"/>
      <c r="S13"/>
      <c r="T13"/>
      <c r="U13"/>
    </row>
    <row r="14" spans="1:21" x14ac:dyDescent="0.25">
      <c r="A14" s="14" t="s">
        <v>2</v>
      </c>
      <c r="B14" s="5" t="s">
        <v>202</v>
      </c>
      <c r="C14" s="5"/>
      <c r="D14" s="5"/>
      <c r="E14" s="5"/>
      <c r="F14" s="5"/>
      <c r="G14" s="11"/>
      <c r="I14"/>
      <c r="J14"/>
      <c r="K14"/>
      <c r="L14"/>
      <c r="M14"/>
      <c r="N14"/>
      <c r="O14"/>
      <c r="P14"/>
      <c r="Q14"/>
      <c r="R14"/>
      <c r="S14"/>
      <c r="T14"/>
      <c r="U14"/>
    </row>
    <row r="15" spans="1:21" ht="15.75" thickBot="1" x14ac:dyDescent="0.3">
      <c r="A15" s="13">
        <f ca="1">INDEX('Point Grid'!$C$8:$I$27,MATCH($A$1,'Point Grid'!$A$8:$A$27,0),MATCH(A14,'Point Grid'!$C$7:$I$7,0))</f>
        <v>2</v>
      </c>
      <c r="B15" s="5" t="s">
        <v>342</v>
      </c>
      <c r="C15" s="5"/>
      <c r="D15" s="5"/>
      <c r="E15" s="5"/>
      <c r="F15" s="5"/>
      <c r="G15" s="11"/>
      <c r="I15"/>
      <c r="J15"/>
      <c r="K15"/>
      <c r="L15"/>
      <c r="M15"/>
      <c r="N15"/>
      <c r="O15"/>
      <c r="P15"/>
      <c r="Q15"/>
      <c r="R15"/>
      <c r="S15"/>
      <c r="T15"/>
      <c r="U15"/>
    </row>
    <row r="16" spans="1:21" ht="15.75" thickBot="1" x14ac:dyDescent="0.3">
      <c r="A16" s="4"/>
      <c r="B16" s="5" t="s">
        <v>343</v>
      </c>
      <c r="C16" s="5"/>
      <c r="D16" s="5"/>
      <c r="E16" s="5"/>
      <c r="F16" s="5"/>
      <c r="G16" s="11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x14ac:dyDescent="0.25">
      <c r="A17" s="10"/>
      <c r="B17" s="5" t="s">
        <v>344</v>
      </c>
      <c r="C17" s="5"/>
      <c r="D17" s="5"/>
      <c r="E17" s="5"/>
      <c r="F17" s="5"/>
      <c r="G17" s="11"/>
      <c r="I17"/>
      <c r="J17"/>
      <c r="K17"/>
      <c r="L17"/>
      <c r="M17"/>
      <c r="N17"/>
      <c r="O17"/>
      <c r="P17"/>
      <c r="Q17"/>
      <c r="R17"/>
      <c r="S17"/>
      <c r="T17"/>
      <c r="U17"/>
    </row>
    <row r="18" spans="1:21" x14ac:dyDescent="0.25">
      <c r="A18" s="10"/>
      <c r="B18" s="5"/>
      <c r="C18" s="5"/>
      <c r="D18" s="5"/>
      <c r="E18" s="5"/>
      <c r="F18" s="5"/>
      <c r="G18" s="11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1:21" x14ac:dyDescent="0.25">
      <c r="A19" s="14" t="s">
        <v>3</v>
      </c>
      <c r="B19" s="5" t="s">
        <v>203</v>
      </c>
      <c r="C19" s="5"/>
      <c r="D19" s="5"/>
      <c r="E19" s="5"/>
      <c r="F19" s="5"/>
      <c r="G19" s="11"/>
      <c r="I19"/>
      <c r="J19"/>
      <c r="K19"/>
      <c r="L19"/>
      <c r="M19"/>
      <c r="N19"/>
      <c r="O19"/>
      <c r="P19"/>
      <c r="Q19"/>
      <c r="R19"/>
      <c r="S19"/>
      <c r="T19"/>
      <c r="U19"/>
    </row>
    <row r="20" spans="1:21" ht="15.75" thickBot="1" x14ac:dyDescent="0.3">
      <c r="A20" s="13">
        <f ca="1">INDEX('Point Grid'!$C$8:$I$27,MATCH($A$1,'Point Grid'!$A$8:$A$27,0),MATCH(A19,'Point Grid'!$C$7:$I$7,0))</f>
        <v>1</v>
      </c>
      <c r="B20" s="5"/>
      <c r="C20" s="121" t="s">
        <v>204</v>
      </c>
      <c r="D20" s="71" t="s">
        <v>205</v>
      </c>
      <c r="E20" s="5"/>
      <c r="F20" s="5"/>
      <c r="G20" s="11"/>
      <c r="I20"/>
      <c r="J20"/>
      <c r="K20"/>
      <c r="L20"/>
      <c r="M20"/>
      <c r="N20"/>
      <c r="O20"/>
      <c r="P20"/>
      <c r="Q20"/>
      <c r="R20"/>
      <c r="S20"/>
      <c r="T20"/>
      <c r="U20"/>
    </row>
    <row r="21" spans="1:21" ht="15.75" thickBot="1" x14ac:dyDescent="0.3">
      <c r="A21" s="4"/>
      <c r="B21" s="5"/>
      <c r="C21" s="64" t="s">
        <v>208</v>
      </c>
      <c r="D21" s="122">
        <v>0.14000000000000001</v>
      </c>
      <c r="E21" s="5"/>
      <c r="F21" s="5"/>
      <c r="G21" s="11"/>
      <c r="I21"/>
      <c r="J21"/>
      <c r="K21"/>
      <c r="L21"/>
      <c r="M21"/>
      <c r="N21"/>
      <c r="O21"/>
      <c r="P21"/>
      <c r="Q21"/>
      <c r="R21"/>
      <c r="S21"/>
      <c r="T21"/>
      <c r="U21"/>
    </row>
    <row r="22" spans="1:21" x14ac:dyDescent="0.25">
      <c r="A22" s="10"/>
      <c r="B22" s="5"/>
      <c r="C22" s="48" t="s">
        <v>207</v>
      </c>
      <c r="D22" s="60">
        <v>0.1</v>
      </c>
      <c r="E22" s="5"/>
      <c r="F22" s="5"/>
      <c r="G22" s="11"/>
      <c r="I22"/>
      <c r="J22"/>
      <c r="K22"/>
      <c r="L22"/>
      <c r="M22"/>
      <c r="N22"/>
      <c r="O22"/>
      <c r="P22"/>
      <c r="Q22"/>
      <c r="R22"/>
      <c r="S22"/>
      <c r="T22"/>
      <c r="U22"/>
    </row>
    <row r="23" spans="1:21" x14ac:dyDescent="0.25">
      <c r="A23" s="10"/>
      <c r="B23" s="5"/>
      <c r="C23" s="49" t="s">
        <v>206</v>
      </c>
      <c r="D23" s="61">
        <v>0.06</v>
      </c>
      <c r="E23" s="5"/>
      <c r="F23" s="5"/>
      <c r="G23" s="11"/>
      <c r="I23"/>
      <c r="J23"/>
      <c r="K23"/>
      <c r="L23"/>
      <c r="M23"/>
      <c r="N23"/>
      <c r="O23"/>
      <c r="P23"/>
      <c r="Q23"/>
      <c r="R23"/>
      <c r="S23"/>
      <c r="T23"/>
      <c r="U23"/>
    </row>
    <row r="24" spans="1:21" x14ac:dyDescent="0.25">
      <c r="A24" s="10"/>
      <c r="B24" s="5"/>
      <c r="C24" s="5"/>
      <c r="D24" s="5"/>
      <c r="E24" s="5"/>
      <c r="F24" s="5"/>
      <c r="G24" s="11"/>
      <c r="I24"/>
      <c r="J24"/>
      <c r="K24"/>
      <c r="L24"/>
      <c r="M24"/>
      <c r="N24"/>
      <c r="O24"/>
      <c r="P24"/>
      <c r="Q24"/>
      <c r="R24"/>
      <c r="S24"/>
      <c r="T24"/>
      <c r="U24"/>
    </row>
    <row r="25" spans="1:21" x14ac:dyDescent="0.25">
      <c r="A25" s="10"/>
      <c r="B25" s="5" t="s">
        <v>209</v>
      </c>
      <c r="C25" s="5"/>
      <c r="D25" s="5"/>
      <c r="E25" s="5"/>
      <c r="F25" s="5"/>
      <c r="G25" s="11"/>
      <c r="I25"/>
      <c r="J25"/>
      <c r="K25"/>
      <c r="L25"/>
      <c r="M25"/>
      <c r="N25"/>
      <c r="O25"/>
      <c r="P25"/>
      <c r="Q25"/>
      <c r="R25"/>
      <c r="S25"/>
      <c r="T25"/>
      <c r="U25"/>
    </row>
    <row r="26" spans="1:21" x14ac:dyDescent="0.25">
      <c r="A26" s="10"/>
      <c r="B26" s="5" t="s">
        <v>210</v>
      </c>
      <c r="C26" s="5"/>
      <c r="D26" s="5"/>
      <c r="E26" s="5"/>
      <c r="F26" s="5"/>
      <c r="G26" s="11"/>
      <c r="I26"/>
      <c r="J26"/>
      <c r="K26"/>
      <c r="L26"/>
      <c r="M26"/>
      <c r="N26"/>
      <c r="O26"/>
      <c r="P26"/>
      <c r="Q26"/>
      <c r="R26"/>
      <c r="S26"/>
      <c r="T26"/>
      <c r="U26"/>
    </row>
    <row r="27" spans="1:21" x14ac:dyDescent="0.25">
      <c r="A27" s="10"/>
      <c r="B27" s="5"/>
      <c r="C27" s="5"/>
      <c r="D27" s="5"/>
      <c r="E27" s="5"/>
      <c r="F27" s="5"/>
      <c r="G27" s="11"/>
      <c r="I27"/>
      <c r="J27"/>
      <c r="K27"/>
      <c r="L27"/>
      <c r="M27"/>
      <c r="N27"/>
      <c r="O27"/>
      <c r="P27"/>
      <c r="Q27"/>
      <c r="R27"/>
      <c r="S27"/>
      <c r="T27"/>
      <c r="U27"/>
    </row>
    <row r="28" spans="1:21" x14ac:dyDescent="0.25">
      <c r="A28" s="14" t="s">
        <v>4</v>
      </c>
      <c r="B28" s="5" t="s">
        <v>211</v>
      </c>
      <c r="C28" s="5"/>
      <c r="D28" s="5"/>
      <c r="E28" s="5"/>
      <c r="F28" s="5"/>
      <c r="G28" s="11"/>
      <c r="I28"/>
      <c r="J28"/>
      <c r="K28"/>
      <c r="L28"/>
      <c r="M28"/>
      <c r="N28"/>
      <c r="O28"/>
      <c r="P28"/>
      <c r="Q28"/>
      <c r="R28"/>
      <c r="S28"/>
      <c r="T28"/>
      <c r="U28"/>
    </row>
    <row r="29" spans="1:21" ht="15.75" thickBot="1" x14ac:dyDescent="0.3">
      <c r="A29" s="13">
        <f ca="1">INDEX('Point Grid'!$C$8:$I$27,MATCH($A$1,'Point Grid'!$A$8:$A$27,0),MATCH(A28,'Point Grid'!$C$7:$I$7,0))</f>
        <v>0.5</v>
      </c>
      <c r="B29" s="5" t="s">
        <v>212</v>
      </c>
      <c r="C29" s="5"/>
      <c r="D29" s="5"/>
      <c r="E29" s="5"/>
      <c r="F29" s="5"/>
      <c r="G29" s="11"/>
      <c r="I29"/>
      <c r="J29"/>
      <c r="K29"/>
      <c r="L29"/>
      <c r="M29"/>
      <c r="N29"/>
      <c r="O29"/>
      <c r="P29"/>
      <c r="Q29"/>
      <c r="R29"/>
      <c r="S29"/>
      <c r="T29"/>
      <c r="U29"/>
    </row>
    <row r="30" spans="1:21" ht="15.75" thickBot="1" x14ac:dyDescent="0.3">
      <c r="A30" s="4"/>
      <c r="B30" s="16"/>
      <c r="C30" s="16"/>
      <c r="D30" s="16"/>
      <c r="E30" s="16"/>
      <c r="F30" s="16"/>
      <c r="G30" s="17"/>
      <c r="I30"/>
      <c r="J30"/>
      <c r="K30"/>
      <c r="L30"/>
      <c r="M30"/>
      <c r="N30"/>
      <c r="O30"/>
      <c r="P30"/>
      <c r="Q30"/>
      <c r="R30"/>
      <c r="S30"/>
      <c r="T30"/>
      <c r="U30"/>
    </row>
    <row r="31" spans="1:21" x14ac:dyDescent="0.25">
      <c r="I31"/>
      <c r="J31"/>
      <c r="K31"/>
      <c r="L31"/>
      <c r="M31"/>
      <c r="N31"/>
      <c r="O31"/>
      <c r="P31"/>
      <c r="Q31"/>
      <c r="R31"/>
      <c r="S31"/>
      <c r="T31"/>
      <c r="U31"/>
    </row>
  </sheetData>
  <sheetProtection formatCells="0" formatColumns="0" formatRows="0"/>
  <mergeCells count="1">
    <mergeCell ref="F1:G1"/>
  </mergeCells>
  <conditionalFormatting sqref="B1">
    <cfRule type="cellIs" dxfId="32" priority="1" operator="equal">
      <formula>"Incomplete"</formula>
    </cfRule>
    <cfRule type="cellIs" dxfId="31" priority="2" operator="equal">
      <formula>"Flag for Review"</formula>
    </cfRule>
    <cfRule type="cellIs" dxfId="30" priority="3" operator="equal">
      <formula>"Finished"</formula>
    </cfRule>
  </conditionalFormatting>
  <dataValidations count="2">
    <dataValidation type="list" allowBlank="1" showInputMessage="1" showErrorMessage="1" sqref="B1" xr:uid="{3AB81081-9240-4D16-A6CB-E2EE49CCDBD7}">
      <formula1>"Finished, Flag for Review, Incomplete"</formula1>
    </dataValidation>
    <dataValidation type="decimal" allowBlank="1" showInputMessage="1" showErrorMessage="1" sqref="A16 A21 A30" xr:uid="{33243D4D-9CB5-4B89-BA01-A5802707AADC}">
      <formula1>0</formula1>
      <formula2>A15</formula2>
    </dataValidation>
  </dataValidations>
  <hyperlinks>
    <hyperlink ref="F1" location="Navigator!A1" display="Navigator" xr:uid="{69E410DF-94E3-4C59-8143-F70AC68F7BE7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AE62-DEF9-46F0-B862-F38D68807B5D}">
  <sheetPr codeName="Sheet14"/>
  <dimension ref="A1:R37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4" width="16.140625" style="3" customWidth="1"/>
    <col min="5" max="5" width="11.7109375" style="3" customWidth="1"/>
    <col min="6" max="6" width="9.28515625" style="3" customWidth="1"/>
    <col min="7" max="7" width="3.7109375" style="40" customWidth="1"/>
    <col min="8" max="8" width="12.42578125" style="3" customWidth="1"/>
    <col min="9" max="9" width="12.28515625" style="3" bestFit="1" customWidth="1"/>
    <col min="10" max="10" width="12" style="3" bestFit="1" customWidth="1"/>
    <col min="11" max="11" width="11.42578125" style="3" customWidth="1"/>
    <col min="12" max="16384" width="9.140625" style="3"/>
  </cols>
  <sheetData>
    <row r="1" spans="1:18" ht="15.75" x14ac:dyDescent="0.25">
      <c r="A1" s="8">
        <f ca="1">VALUE(MID(CELL("filename",A1),FIND("]",CELL("filename",A1))+1,LEN(CELL("filename",A1))-FIND("]",CELL("filename",A1))+1))</f>
        <v>12</v>
      </c>
      <c r="B1" s="57" t="s">
        <v>458</v>
      </c>
      <c r="C1" s="9"/>
      <c r="D1" s="9"/>
      <c r="E1" s="213" t="s">
        <v>41</v>
      </c>
      <c r="F1" s="214"/>
      <c r="H1" s="58" t="s">
        <v>31</v>
      </c>
    </row>
    <row r="2" spans="1:18" x14ac:dyDescent="0.25">
      <c r="A2" s="10"/>
      <c r="B2" s="5"/>
      <c r="C2" s="5"/>
      <c r="D2" s="5"/>
      <c r="E2" s="5"/>
      <c r="F2" s="11"/>
      <c r="G2" s="3" t="s">
        <v>309</v>
      </c>
      <c r="H2"/>
      <c r="I2"/>
      <c r="J2"/>
      <c r="K2"/>
      <c r="L2"/>
      <c r="M2"/>
      <c r="N2"/>
      <c r="O2"/>
      <c r="P2"/>
      <c r="Q2"/>
      <c r="R2"/>
    </row>
    <row r="3" spans="1:18" x14ac:dyDescent="0.25">
      <c r="A3" s="12" t="s">
        <v>14</v>
      </c>
      <c r="B3" s="5" t="s">
        <v>213</v>
      </c>
      <c r="C3" s="5"/>
      <c r="D3" s="5"/>
      <c r="E3" s="5"/>
      <c r="F3" s="11"/>
      <c r="G3" s="3"/>
      <c r="H3"/>
      <c r="I3"/>
      <c r="J3"/>
      <c r="K3"/>
      <c r="L3"/>
      <c r="M3"/>
      <c r="N3"/>
      <c r="O3"/>
      <c r="P3"/>
      <c r="Q3"/>
      <c r="R3"/>
    </row>
    <row r="4" spans="1:18" x14ac:dyDescent="0.25">
      <c r="A4" s="13">
        <f ca="1">INDEX('Point Grid'!B:B,MATCH('12'!A1,'Point Grid'!A:A,0))</f>
        <v>2</v>
      </c>
      <c r="B4" s="5" t="s">
        <v>214</v>
      </c>
      <c r="C4" s="5"/>
      <c r="D4" s="5"/>
      <c r="E4" s="5"/>
      <c r="F4" s="11"/>
      <c r="G4" s="3"/>
      <c r="H4"/>
      <c r="I4"/>
      <c r="J4"/>
      <c r="K4"/>
      <c r="L4"/>
      <c r="M4"/>
      <c r="N4"/>
      <c r="O4"/>
      <c r="P4"/>
      <c r="Q4"/>
      <c r="R4"/>
    </row>
    <row r="5" spans="1:18" x14ac:dyDescent="0.25">
      <c r="A5" s="10"/>
      <c r="B5" s="5" t="s">
        <v>215</v>
      </c>
      <c r="C5" s="5"/>
      <c r="D5" s="5"/>
      <c r="E5" s="5"/>
      <c r="F5" s="11"/>
      <c r="G5" s="3"/>
      <c r="H5"/>
      <c r="I5"/>
      <c r="J5"/>
      <c r="K5"/>
      <c r="L5"/>
      <c r="M5"/>
      <c r="N5"/>
      <c r="O5"/>
      <c r="P5"/>
      <c r="Q5"/>
      <c r="R5"/>
    </row>
    <row r="6" spans="1:18" x14ac:dyDescent="0.25">
      <c r="A6" s="5"/>
      <c r="B6" s="5"/>
      <c r="C6" s="5"/>
      <c r="D6" s="5"/>
      <c r="E6" s="5"/>
      <c r="F6" s="11"/>
      <c r="G6" s="3"/>
      <c r="H6"/>
      <c r="I6"/>
      <c r="J6"/>
      <c r="K6"/>
      <c r="L6"/>
      <c r="M6"/>
      <c r="N6"/>
      <c r="O6"/>
      <c r="P6"/>
      <c r="Q6"/>
      <c r="R6"/>
    </row>
    <row r="7" spans="1:18" x14ac:dyDescent="0.25">
      <c r="A7" s="5"/>
      <c r="B7" s="5" t="s">
        <v>216</v>
      </c>
      <c r="C7" s="5"/>
      <c r="D7" s="5"/>
      <c r="E7" s="5"/>
      <c r="F7" s="11"/>
      <c r="G7" s="3"/>
      <c r="H7"/>
      <c r="I7"/>
      <c r="J7"/>
      <c r="K7"/>
      <c r="L7"/>
      <c r="M7"/>
      <c r="N7"/>
      <c r="O7"/>
      <c r="P7"/>
      <c r="Q7"/>
      <c r="R7"/>
    </row>
    <row r="8" spans="1:18" x14ac:dyDescent="0.25">
      <c r="A8" s="5"/>
      <c r="B8" s="5"/>
      <c r="C8" s="5"/>
      <c r="D8" s="5"/>
      <c r="E8" s="5"/>
      <c r="F8" s="11"/>
      <c r="G8" s="3"/>
      <c r="H8"/>
      <c r="I8"/>
      <c r="J8"/>
      <c r="K8"/>
      <c r="L8"/>
      <c r="M8"/>
      <c r="N8"/>
      <c r="O8"/>
      <c r="P8"/>
      <c r="Q8"/>
      <c r="R8"/>
    </row>
    <row r="9" spans="1:18" x14ac:dyDescent="0.25">
      <c r="A9" s="10"/>
      <c r="B9" s="123">
        <v>1</v>
      </c>
      <c r="C9" s="111" t="s">
        <v>217</v>
      </c>
      <c r="D9" s="124"/>
      <c r="E9" s="5"/>
      <c r="F9" s="11"/>
      <c r="G9" s="3"/>
      <c r="H9"/>
      <c r="I9"/>
      <c r="J9"/>
      <c r="K9"/>
      <c r="L9"/>
      <c r="M9"/>
      <c r="N9"/>
      <c r="O9"/>
      <c r="P9"/>
      <c r="Q9"/>
      <c r="R9"/>
    </row>
    <row r="10" spans="1:18" x14ac:dyDescent="0.25">
      <c r="A10" s="5"/>
      <c r="B10" s="91">
        <v>0.4</v>
      </c>
      <c r="C10" s="5" t="s">
        <v>218</v>
      </c>
      <c r="D10" s="108"/>
      <c r="E10" s="5"/>
      <c r="F10" s="11"/>
      <c r="G10" s="3"/>
      <c r="H10"/>
      <c r="I10"/>
      <c r="J10"/>
      <c r="K10"/>
      <c r="L10"/>
      <c r="M10"/>
      <c r="N10"/>
      <c r="O10"/>
      <c r="P10"/>
      <c r="Q10"/>
      <c r="R10"/>
    </row>
    <row r="11" spans="1:18" x14ac:dyDescent="0.25">
      <c r="A11" s="5"/>
      <c r="B11" s="91">
        <v>1.2</v>
      </c>
      <c r="C11" s="5" t="s">
        <v>219</v>
      </c>
      <c r="D11" s="108"/>
      <c r="E11" s="5"/>
      <c r="F11" s="11"/>
      <c r="G11" s="3"/>
      <c r="H11"/>
      <c r="I11"/>
      <c r="J11"/>
      <c r="K11"/>
      <c r="L11"/>
      <c r="M11"/>
      <c r="N11"/>
      <c r="O11"/>
      <c r="P11"/>
      <c r="Q11"/>
      <c r="R11"/>
    </row>
    <row r="12" spans="1:18" x14ac:dyDescent="0.25">
      <c r="A12" s="5"/>
      <c r="B12" s="91">
        <v>0.6</v>
      </c>
      <c r="C12" s="5" t="s">
        <v>220</v>
      </c>
      <c r="D12" s="108"/>
      <c r="E12" s="5"/>
      <c r="F12" s="11"/>
      <c r="G12" s="3"/>
      <c r="H12"/>
      <c r="I12"/>
      <c r="J12"/>
      <c r="K12"/>
      <c r="L12"/>
      <c r="M12"/>
      <c r="N12"/>
      <c r="O12"/>
      <c r="P12"/>
      <c r="Q12"/>
      <c r="R12"/>
    </row>
    <row r="13" spans="1:18" x14ac:dyDescent="0.25">
      <c r="A13" s="5"/>
      <c r="B13" s="91">
        <v>1.05</v>
      </c>
      <c r="C13" s="5" t="s">
        <v>221</v>
      </c>
      <c r="D13" s="108"/>
      <c r="E13" s="5"/>
      <c r="F13" s="11"/>
      <c r="G13" s="3"/>
      <c r="H13"/>
      <c r="I13"/>
      <c r="J13"/>
      <c r="K13"/>
      <c r="L13"/>
      <c r="M13"/>
      <c r="N13"/>
      <c r="O13"/>
      <c r="P13"/>
      <c r="Q13"/>
      <c r="R13"/>
    </row>
    <row r="14" spans="1:18" x14ac:dyDescent="0.25">
      <c r="A14" s="5"/>
      <c r="B14" s="91">
        <v>0.35</v>
      </c>
      <c r="C14" s="5" t="s">
        <v>222</v>
      </c>
      <c r="D14" s="108"/>
      <c r="E14" s="5"/>
      <c r="F14" s="11"/>
      <c r="G14" s="3"/>
      <c r="H14"/>
      <c r="I14"/>
      <c r="J14"/>
      <c r="K14"/>
      <c r="L14"/>
      <c r="M14"/>
      <c r="N14"/>
      <c r="O14"/>
      <c r="P14"/>
      <c r="Q14"/>
      <c r="R14"/>
    </row>
    <row r="15" spans="1:18" x14ac:dyDescent="0.25">
      <c r="A15" s="5"/>
      <c r="B15" s="95">
        <v>0.1</v>
      </c>
      <c r="C15" s="69" t="s">
        <v>223</v>
      </c>
      <c r="D15" s="109"/>
      <c r="E15" s="5"/>
      <c r="F15" s="11"/>
      <c r="G15" s="3"/>
      <c r="H15"/>
      <c r="I15"/>
      <c r="J15"/>
      <c r="K15"/>
      <c r="L15"/>
      <c r="M15"/>
      <c r="N15"/>
      <c r="O15"/>
      <c r="P15"/>
      <c r="Q15"/>
      <c r="R15"/>
    </row>
    <row r="16" spans="1:18" x14ac:dyDescent="0.25">
      <c r="A16" s="5"/>
      <c r="B16" s="5"/>
      <c r="C16" s="5"/>
      <c r="D16" s="5"/>
      <c r="E16" s="5"/>
      <c r="F16" s="11"/>
      <c r="G16" s="3"/>
      <c r="H16"/>
      <c r="I16"/>
      <c r="J16"/>
      <c r="K16"/>
      <c r="L16"/>
      <c r="M16"/>
      <c r="N16"/>
      <c r="O16"/>
      <c r="P16"/>
      <c r="Q16"/>
      <c r="R16"/>
    </row>
    <row r="17" spans="1:18" x14ac:dyDescent="0.25">
      <c r="A17" s="14" t="s">
        <v>2</v>
      </c>
      <c r="B17" s="5" t="s">
        <v>224</v>
      </c>
      <c r="C17" s="5"/>
      <c r="D17" s="5"/>
      <c r="E17" s="5"/>
      <c r="F17" s="11"/>
      <c r="H17"/>
      <c r="I17"/>
      <c r="J17"/>
      <c r="K17"/>
      <c r="L17"/>
      <c r="M17"/>
      <c r="N17"/>
      <c r="O17"/>
      <c r="P17"/>
      <c r="Q17"/>
      <c r="R17"/>
    </row>
    <row r="18" spans="1:18" ht="15.75" thickBot="1" x14ac:dyDescent="0.3">
      <c r="A18" s="13">
        <f ca="1">INDEX('Point Grid'!$C$8:$I$27,MATCH($A$1,'Point Grid'!$A$8:$A$27,0),MATCH(A17,'Point Grid'!$C$7:$I$7,0))</f>
        <v>2</v>
      </c>
      <c r="B18" s="5"/>
      <c r="C18" s="5"/>
      <c r="D18" s="5"/>
      <c r="E18" s="5"/>
      <c r="F18" s="11"/>
      <c r="H18"/>
      <c r="I18"/>
      <c r="J18"/>
      <c r="K18"/>
      <c r="L18"/>
      <c r="M18"/>
      <c r="N18"/>
      <c r="O18"/>
      <c r="P18"/>
      <c r="Q18"/>
      <c r="R18"/>
    </row>
    <row r="19" spans="1:18" ht="15.75" thickBot="1" x14ac:dyDescent="0.3">
      <c r="A19" s="4"/>
      <c r="B19" s="5"/>
      <c r="C19" s="5"/>
      <c r="D19" s="5"/>
      <c r="E19" s="5"/>
      <c r="F19" s="11"/>
      <c r="H19"/>
      <c r="I19"/>
      <c r="J19"/>
      <c r="K19"/>
      <c r="L19"/>
      <c r="M19"/>
      <c r="N19"/>
      <c r="O19"/>
      <c r="P19"/>
      <c r="Q19"/>
      <c r="R19"/>
    </row>
    <row r="20" spans="1:18" ht="15.75" thickBot="1" x14ac:dyDescent="0.3">
      <c r="A20" s="15"/>
      <c r="B20" s="16"/>
      <c r="C20" s="16"/>
      <c r="D20" s="16"/>
      <c r="E20" s="16"/>
      <c r="F20" s="17"/>
      <c r="H20"/>
      <c r="I20"/>
      <c r="J20"/>
      <c r="K20"/>
      <c r="L20"/>
      <c r="M20"/>
      <c r="N20"/>
      <c r="O20"/>
      <c r="P20"/>
      <c r="Q20"/>
      <c r="R20"/>
    </row>
    <row r="21" spans="1:18" x14ac:dyDescent="0.25">
      <c r="H21"/>
      <c r="I21"/>
      <c r="J21"/>
      <c r="K21"/>
      <c r="L21"/>
      <c r="M21"/>
      <c r="N21"/>
      <c r="O21"/>
      <c r="P21"/>
      <c r="Q21"/>
      <c r="R21"/>
    </row>
    <row r="22" spans="1:18" x14ac:dyDescent="0.25">
      <c r="H22"/>
      <c r="I22"/>
      <c r="J22"/>
      <c r="K22"/>
      <c r="L22"/>
      <c r="M22"/>
      <c r="N22"/>
      <c r="O22"/>
      <c r="P22"/>
      <c r="Q22"/>
      <c r="R22"/>
    </row>
    <row r="23" spans="1:18" x14ac:dyDescent="0.25">
      <c r="H23"/>
      <c r="I23"/>
      <c r="J23"/>
      <c r="K23"/>
      <c r="L23"/>
      <c r="M23"/>
      <c r="N23"/>
      <c r="O23"/>
      <c r="P23"/>
      <c r="Q23"/>
      <c r="R23"/>
    </row>
    <row r="24" spans="1:18" x14ac:dyDescent="0.25">
      <c r="H24"/>
      <c r="I24"/>
      <c r="J24"/>
      <c r="K24"/>
      <c r="L24"/>
      <c r="M24"/>
      <c r="N24"/>
      <c r="O24"/>
      <c r="P24"/>
      <c r="Q24"/>
      <c r="R24"/>
    </row>
    <row r="25" spans="1:18" x14ac:dyDescent="0.25">
      <c r="H25"/>
      <c r="I25"/>
      <c r="J25"/>
      <c r="K25"/>
      <c r="L25"/>
      <c r="M25"/>
      <c r="N25"/>
      <c r="O25"/>
      <c r="P25"/>
      <c r="Q25"/>
      <c r="R25"/>
    </row>
    <row r="26" spans="1:18" x14ac:dyDescent="0.25">
      <c r="H26"/>
      <c r="I26"/>
      <c r="J26"/>
      <c r="K26"/>
      <c r="L26"/>
      <c r="M26"/>
      <c r="N26"/>
      <c r="O26"/>
      <c r="P26"/>
      <c r="Q26"/>
      <c r="R26"/>
    </row>
    <row r="27" spans="1:18" x14ac:dyDescent="0.25">
      <c r="H27"/>
      <c r="I27"/>
      <c r="J27"/>
      <c r="K27"/>
      <c r="L27"/>
      <c r="M27"/>
      <c r="N27"/>
      <c r="O27"/>
      <c r="P27"/>
      <c r="Q27"/>
      <c r="R27"/>
    </row>
    <row r="28" spans="1:18" x14ac:dyDescent="0.25">
      <c r="H28"/>
      <c r="I28"/>
      <c r="J28"/>
      <c r="K28"/>
      <c r="L28"/>
      <c r="M28"/>
      <c r="N28"/>
      <c r="O28"/>
      <c r="P28"/>
      <c r="Q28"/>
      <c r="R28"/>
    </row>
    <row r="29" spans="1:18" x14ac:dyDescent="0.25">
      <c r="H29"/>
      <c r="I29"/>
      <c r="J29"/>
      <c r="K29"/>
      <c r="L29"/>
      <c r="M29"/>
      <c r="N29"/>
      <c r="O29"/>
      <c r="P29"/>
      <c r="Q29"/>
      <c r="R29"/>
    </row>
    <row r="30" spans="1:18" x14ac:dyDescent="0.25">
      <c r="H30"/>
      <c r="I30"/>
      <c r="J30"/>
      <c r="K30"/>
      <c r="L30"/>
      <c r="M30"/>
      <c r="N30"/>
      <c r="O30"/>
      <c r="P30"/>
      <c r="Q30"/>
      <c r="R30"/>
    </row>
    <row r="31" spans="1:18" x14ac:dyDescent="0.25">
      <c r="H31"/>
      <c r="I31"/>
      <c r="J31"/>
      <c r="K31"/>
      <c r="L31"/>
      <c r="M31"/>
      <c r="N31"/>
      <c r="O31"/>
      <c r="P31"/>
      <c r="Q31"/>
      <c r="R31"/>
    </row>
    <row r="32" spans="1:18" x14ac:dyDescent="0.25">
      <c r="H32"/>
      <c r="I32"/>
      <c r="J32"/>
      <c r="K32"/>
      <c r="L32"/>
      <c r="M32"/>
      <c r="N32"/>
      <c r="O32"/>
      <c r="P32"/>
      <c r="Q32"/>
      <c r="R32"/>
    </row>
    <row r="33" spans="8:18" x14ac:dyDescent="0.25">
      <c r="H33"/>
      <c r="I33"/>
      <c r="J33"/>
      <c r="K33"/>
      <c r="L33"/>
      <c r="M33"/>
      <c r="N33"/>
      <c r="O33"/>
      <c r="P33"/>
      <c r="Q33"/>
      <c r="R33"/>
    </row>
    <row r="34" spans="8:18" x14ac:dyDescent="0.25">
      <c r="H34"/>
      <c r="I34"/>
      <c r="J34"/>
      <c r="K34"/>
      <c r="L34"/>
      <c r="M34"/>
      <c r="N34"/>
      <c r="O34"/>
      <c r="P34"/>
      <c r="Q34"/>
      <c r="R34"/>
    </row>
    <row r="35" spans="8:18" x14ac:dyDescent="0.25">
      <c r="H35"/>
      <c r="I35"/>
      <c r="J35"/>
      <c r="K35"/>
      <c r="L35"/>
      <c r="M35"/>
      <c r="N35"/>
      <c r="O35"/>
      <c r="P35"/>
      <c r="Q35"/>
      <c r="R35"/>
    </row>
    <row r="36" spans="8:18" x14ac:dyDescent="0.25">
      <c r="H36"/>
      <c r="I36"/>
      <c r="J36"/>
      <c r="K36"/>
      <c r="L36"/>
      <c r="M36"/>
      <c r="N36"/>
      <c r="O36"/>
      <c r="P36"/>
      <c r="Q36"/>
      <c r="R36"/>
    </row>
    <row r="37" spans="8:18" x14ac:dyDescent="0.25">
      <c r="H37"/>
      <c r="I37"/>
      <c r="J37"/>
      <c r="K37"/>
      <c r="L37"/>
      <c r="M37"/>
      <c r="N37"/>
      <c r="O37"/>
      <c r="P37"/>
      <c r="Q37"/>
      <c r="R37"/>
    </row>
  </sheetData>
  <sheetProtection formatCells="0" formatColumns="0" formatRows="0"/>
  <mergeCells count="1">
    <mergeCell ref="E1:F1"/>
  </mergeCells>
  <conditionalFormatting sqref="B1">
    <cfRule type="cellIs" dxfId="29" priority="1" operator="equal">
      <formula>"Incomplete"</formula>
    </cfRule>
    <cfRule type="cellIs" dxfId="28" priority="2" operator="equal">
      <formula>"Flag for Review"</formula>
    </cfRule>
    <cfRule type="cellIs" dxfId="27" priority="3" operator="equal">
      <formula>"Finished"</formula>
    </cfRule>
  </conditionalFormatting>
  <dataValidations count="2">
    <dataValidation type="decimal" allowBlank="1" showInputMessage="1" showErrorMessage="1" sqref="A19" xr:uid="{DEFD49D5-8A8C-4FF0-AC11-A4FBD08942C1}">
      <formula1>0</formula1>
      <formula2>A18</formula2>
    </dataValidation>
    <dataValidation type="list" allowBlank="1" showInputMessage="1" showErrorMessage="1" sqref="B1" xr:uid="{1DB612C0-CD2B-46AD-9D7C-F0A75A85985E}">
      <formula1>"Finished, Flag for Review, Incomplete"</formula1>
    </dataValidation>
  </dataValidations>
  <hyperlinks>
    <hyperlink ref="E1" location="Navigator!A1" display="Navigator" xr:uid="{CF36D20F-A0FE-4AC9-8557-95A9C16E6F91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10730-8DC4-453C-BA96-A92985F43952}">
  <sheetPr codeName="Sheet15"/>
  <dimension ref="A1:V103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3.42578125" style="3" customWidth="1"/>
    <col min="3" max="4" width="10.28515625" style="3" customWidth="1"/>
    <col min="5" max="5" width="9.28515625" style="3" customWidth="1"/>
    <col min="6" max="6" width="10.42578125" style="3" customWidth="1"/>
    <col min="7" max="7" width="3.7109375" style="40" customWidth="1"/>
    <col min="8" max="8" width="9.7109375" style="3" customWidth="1"/>
    <col min="9" max="9" width="12.28515625" style="3" bestFit="1" customWidth="1"/>
    <col min="10" max="10" width="9.140625" style="3"/>
    <col min="11" max="11" width="12.28515625" style="3" bestFit="1" customWidth="1"/>
    <col min="12" max="12" width="12.85546875" style="3" bestFit="1" customWidth="1"/>
    <col min="13" max="16384" width="9.140625" style="3"/>
  </cols>
  <sheetData>
    <row r="1" spans="1:22" ht="15.75" x14ac:dyDescent="0.25">
      <c r="A1" s="8">
        <f ca="1">VALUE(MID(CELL("filename",A1),FIND("]",CELL("filename",A1))+1,LEN(CELL("filename",A1))-FIND("]",CELL("filename",A1))+1))</f>
        <v>13</v>
      </c>
      <c r="B1" s="57" t="s">
        <v>458</v>
      </c>
      <c r="C1" s="9"/>
      <c r="D1" s="9"/>
      <c r="E1" s="213" t="s">
        <v>41</v>
      </c>
      <c r="F1" s="214"/>
      <c r="H1" s="58" t="s">
        <v>31</v>
      </c>
    </row>
    <row r="2" spans="1:22" x14ac:dyDescent="0.25">
      <c r="A2" s="10"/>
      <c r="B2" s="5"/>
      <c r="C2" s="5"/>
      <c r="D2" s="5"/>
      <c r="E2" s="5"/>
      <c r="F2" s="11"/>
      <c r="G2" s="3" t="s">
        <v>309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</row>
    <row r="3" spans="1:22" x14ac:dyDescent="0.25">
      <c r="A3" s="12" t="s">
        <v>14</v>
      </c>
      <c r="B3" s="5" t="s">
        <v>348</v>
      </c>
      <c r="C3" s="5"/>
      <c r="D3" s="5"/>
      <c r="E3" s="5"/>
      <c r="F3" s="11"/>
      <c r="G3" s="3"/>
      <c r="H3"/>
      <c r="I3"/>
      <c r="J3"/>
      <c r="K3"/>
      <c r="L3"/>
      <c r="M3"/>
      <c r="N3"/>
      <c r="O3"/>
      <c r="P3"/>
      <c r="Q3"/>
      <c r="R3"/>
      <c r="S3"/>
      <c r="T3"/>
      <c r="U3"/>
      <c r="V3"/>
    </row>
    <row r="4" spans="1:22" x14ac:dyDescent="0.25">
      <c r="A4" s="13">
        <f ca="1">INDEX('Point Grid'!B:B,MATCH('13'!A1,'Point Grid'!A:A,0))</f>
        <v>4</v>
      </c>
      <c r="B4" s="5" t="s">
        <v>349</v>
      </c>
      <c r="C4" s="5"/>
      <c r="D4" s="5"/>
      <c r="E4" s="5"/>
      <c r="F4" s="11"/>
      <c r="G4" s="3"/>
      <c r="H4"/>
      <c r="I4"/>
      <c r="J4"/>
      <c r="K4"/>
      <c r="L4"/>
      <c r="M4"/>
      <c r="N4"/>
      <c r="O4"/>
      <c r="P4"/>
      <c r="Q4"/>
      <c r="R4"/>
      <c r="S4"/>
      <c r="T4"/>
      <c r="U4"/>
      <c r="V4"/>
    </row>
    <row r="5" spans="1:22" x14ac:dyDescent="0.25">
      <c r="A5" s="10"/>
      <c r="B5" s="125"/>
      <c r="C5" s="126" t="s">
        <v>225</v>
      </c>
      <c r="D5" s="127"/>
      <c r="E5" s="5"/>
      <c r="F5" s="11"/>
      <c r="G5" s="3"/>
      <c r="H5"/>
      <c r="I5"/>
      <c r="J5"/>
      <c r="K5"/>
      <c r="L5"/>
      <c r="M5"/>
      <c r="N5"/>
      <c r="O5"/>
      <c r="P5"/>
      <c r="Q5"/>
      <c r="R5"/>
      <c r="S5"/>
      <c r="T5"/>
      <c r="U5"/>
      <c r="V5"/>
    </row>
    <row r="6" spans="1:22" x14ac:dyDescent="0.25">
      <c r="A6" s="10"/>
      <c r="B6" s="119" t="s">
        <v>228</v>
      </c>
      <c r="C6" s="121" t="s">
        <v>226</v>
      </c>
      <c r="D6" s="120" t="s">
        <v>227</v>
      </c>
      <c r="E6" s="5"/>
      <c r="F6" s="11"/>
      <c r="G6" s="3"/>
      <c r="H6"/>
      <c r="I6"/>
      <c r="J6"/>
      <c r="K6"/>
      <c r="L6"/>
      <c r="M6"/>
      <c r="N6"/>
      <c r="O6"/>
      <c r="P6"/>
      <c r="Q6"/>
      <c r="R6"/>
      <c r="S6"/>
      <c r="T6"/>
      <c r="U6"/>
      <c r="V6"/>
    </row>
    <row r="7" spans="1:22" x14ac:dyDescent="0.25">
      <c r="A7" s="10"/>
      <c r="B7" s="64">
        <v>3</v>
      </c>
      <c r="C7" s="128">
        <v>0.28999999999999998</v>
      </c>
      <c r="D7" s="128">
        <v>0.06</v>
      </c>
      <c r="E7" s="5"/>
      <c r="F7" s="11"/>
      <c r="G7" s="3"/>
      <c r="H7"/>
      <c r="I7"/>
      <c r="J7"/>
      <c r="K7"/>
      <c r="L7"/>
      <c r="M7"/>
      <c r="N7"/>
      <c r="O7"/>
      <c r="P7"/>
      <c r="Q7"/>
      <c r="R7"/>
      <c r="S7"/>
      <c r="T7"/>
      <c r="U7"/>
      <c r="V7"/>
    </row>
    <row r="8" spans="1:22" x14ac:dyDescent="0.25">
      <c r="A8" s="10"/>
      <c r="B8" s="48">
        <v>4</v>
      </c>
      <c r="C8" s="129">
        <v>0.35</v>
      </c>
      <c r="D8" s="129">
        <v>0.06</v>
      </c>
      <c r="E8" s="5"/>
      <c r="F8" s="11"/>
      <c r="G8" s="3"/>
      <c r="H8"/>
      <c r="I8"/>
      <c r="J8"/>
      <c r="K8"/>
      <c r="L8"/>
      <c r="M8"/>
      <c r="N8"/>
      <c r="O8"/>
      <c r="P8"/>
      <c r="Q8"/>
      <c r="R8"/>
      <c r="S8"/>
      <c r="T8"/>
      <c r="U8"/>
      <c r="V8"/>
    </row>
    <row r="9" spans="1:22" x14ac:dyDescent="0.25">
      <c r="A9" s="10"/>
      <c r="B9" s="48">
        <v>1</v>
      </c>
      <c r="C9" s="129">
        <v>0.14000000000000001</v>
      </c>
      <c r="D9" s="129">
        <v>0.14000000000000001</v>
      </c>
      <c r="E9" s="5"/>
      <c r="F9" s="11"/>
      <c r="G9" s="3"/>
      <c r="H9"/>
      <c r="I9"/>
      <c r="J9"/>
      <c r="K9"/>
      <c r="L9"/>
      <c r="M9"/>
      <c r="N9"/>
      <c r="O9"/>
      <c r="P9"/>
      <c r="Q9"/>
      <c r="R9"/>
      <c r="S9"/>
      <c r="T9"/>
      <c r="U9"/>
      <c r="V9"/>
    </row>
    <row r="10" spans="1:22" x14ac:dyDescent="0.25">
      <c r="A10" s="10"/>
      <c r="B10" s="48">
        <v>2</v>
      </c>
      <c r="C10" s="129">
        <v>0.25</v>
      </c>
      <c r="D10" s="129">
        <v>0.25</v>
      </c>
      <c r="E10" s="5"/>
      <c r="F10" s="11"/>
      <c r="G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</row>
    <row r="11" spans="1:22" x14ac:dyDescent="0.25">
      <c r="A11" s="10"/>
      <c r="B11" s="48">
        <v>5</v>
      </c>
      <c r="C11" s="129">
        <v>0.41</v>
      </c>
      <c r="D11" s="129">
        <v>0.41</v>
      </c>
      <c r="E11" s="5"/>
      <c r="F11" s="11"/>
      <c r="G11" s="3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</row>
    <row r="12" spans="1:22" x14ac:dyDescent="0.25">
      <c r="A12" s="10"/>
      <c r="B12" s="48">
        <v>8</v>
      </c>
      <c r="C12" s="129">
        <v>0.63</v>
      </c>
      <c r="D12" s="129">
        <v>0.41</v>
      </c>
      <c r="E12" s="5"/>
      <c r="F12" s="11"/>
      <c r="G12" s="3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</row>
    <row r="13" spans="1:22" x14ac:dyDescent="0.25">
      <c r="A13" s="10"/>
      <c r="B13" s="48">
        <v>6</v>
      </c>
      <c r="C13" s="129">
        <v>0.5</v>
      </c>
      <c r="D13" s="129">
        <v>0.45</v>
      </c>
      <c r="E13" s="5"/>
      <c r="F13" s="11"/>
      <c r="G13" s="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</row>
    <row r="14" spans="1:22" x14ac:dyDescent="0.25">
      <c r="A14" s="10"/>
      <c r="B14" s="48">
        <v>7</v>
      </c>
      <c r="C14" s="129">
        <v>0.5</v>
      </c>
      <c r="D14" s="129">
        <v>0.5</v>
      </c>
      <c r="E14" s="5"/>
      <c r="F14" s="11"/>
      <c r="G14" s="3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</row>
    <row r="15" spans="1:22" x14ac:dyDescent="0.25">
      <c r="A15" s="10"/>
      <c r="B15" s="48">
        <v>9</v>
      </c>
      <c r="C15" s="129">
        <v>0.66</v>
      </c>
      <c r="D15" s="129">
        <v>0.66</v>
      </c>
      <c r="E15" s="5"/>
      <c r="F15" s="11"/>
      <c r="G15" s="3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</row>
    <row r="16" spans="1:22" x14ac:dyDescent="0.25">
      <c r="A16" s="10"/>
      <c r="B16" s="48">
        <v>13</v>
      </c>
      <c r="C16" s="129">
        <v>0.99</v>
      </c>
      <c r="D16" s="129">
        <v>0.67</v>
      </c>
      <c r="E16" s="5"/>
      <c r="F16" s="11"/>
      <c r="G16" s="3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</row>
    <row r="17" spans="1:22" x14ac:dyDescent="0.25">
      <c r="A17" s="10"/>
      <c r="B17" s="48">
        <v>10</v>
      </c>
      <c r="C17" s="129">
        <v>0.71</v>
      </c>
      <c r="D17" s="129">
        <v>0.71</v>
      </c>
      <c r="E17" s="5"/>
      <c r="F17" s="11"/>
      <c r="G17" s="3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</row>
    <row r="18" spans="1:22" x14ac:dyDescent="0.25">
      <c r="A18" s="10"/>
      <c r="B18" s="48">
        <v>11</v>
      </c>
      <c r="C18" s="129">
        <v>0.75</v>
      </c>
      <c r="D18" s="129">
        <v>0.75</v>
      </c>
      <c r="E18" s="5"/>
      <c r="F18" s="11"/>
      <c r="G18" s="3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</row>
    <row r="19" spans="1:22" x14ac:dyDescent="0.25">
      <c r="A19" s="10"/>
      <c r="B19" s="48">
        <v>14</v>
      </c>
      <c r="C19" s="129">
        <v>1</v>
      </c>
      <c r="D19" s="129">
        <v>0.75</v>
      </c>
      <c r="E19" s="5"/>
      <c r="F19" s="11"/>
      <c r="G19" s="3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spans="1:22" x14ac:dyDescent="0.25">
      <c r="A20" s="10"/>
      <c r="B20" s="48">
        <v>12</v>
      </c>
      <c r="C20" s="129">
        <v>0.96</v>
      </c>
      <c r="D20" s="129">
        <v>0.96</v>
      </c>
      <c r="E20" s="5"/>
      <c r="F20" s="11"/>
      <c r="G20" s="3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spans="1:22" x14ac:dyDescent="0.25">
      <c r="A21" s="10"/>
      <c r="B21" s="49">
        <v>15</v>
      </c>
      <c r="C21" s="130">
        <v>1</v>
      </c>
      <c r="D21" s="130">
        <v>1</v>
      </c>
      <c r="E21" s="5"/>
      <c r="F21" s="11"/>
      <c r="G21" s="3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  <row r="22" spans="1:22" x14ac:dyDescent="0.25">
      <c r="A22" s="10"/>
      <c r="B22" s="5"/>
      <c r="C22" s="5"/>
      <c r="D22" s="5"/>
      <c r="E22" s="5"/>
      <c r="F22" s="11"/>
      <c r="G22" s="3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</row>
    <row r="23" spans="1:22" x14ac:dyDescent="0.25">
      <c r="A23" s="14" t="s">
        <v>2</v>
      </c>
      <c r="B23" s="5" t="s">
        <v>229</v>
      </c>
      <c r="C23" s="5"/>
      <c r="D23" s="5"/>
      <c r="E23" s="5"/>
      <c r="F23" s="11"/>
      <c r="G23" s="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</row>
    <row r="24" spans="1:22" ht="15.75" thickBot="1" x14ac:dyDescent="0.3">
      <c r="A24" s="13">
        <f ca="1">INDEX('Point Grid'!$C$8:$I$27,MATCH($A$1,'Point Grid'!$A$8:$A$27,0),MATCH(A23,'Point Grid'!$C$7:$I$7,0))</f>
        <v>0.5</v>
      </c>
      <c r="B24" s="5"/>
      <c r="C24" s="5"/>
      <c r="D24" s="5"/>
      <c r="E24" s="5"/>
      <c r="F24" s="11"/>
      <c r="G24" s="3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</row>
    <row r="25" spans="1:22" ht="15.75" thickBot="1" x14ac:dyDescent="0.3">
      <c r="A25" s="4"/>
      <c r="B25" s="5"/>
      <c r="C25" s="5"/>
      <c r="D25" s="5"/>
      <c r="E25" s="5"/>
      <c r="F25" s="11"/>
      <c r="G25" s="3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</row>
    <row r="26" spans="1:22" x14ac:dyDescent="0.25">
      <c r="A26" s="10"/>
      <c r="B26" s="5"/>
      <c r="C26" s="5"/>
      <c r="D26" s="5"/>
      <c r="E26" s="5"/>
      <c r="F26" s="11"/>
      <c r="G26" s="3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</row>
    <row r="27" spans="1:22" x14ac:dyDescent="0.25">
      <c r="A27" s="14" t="s">
        <v>3</v>
      </c>
      <c r="B27" s="5" t="s">
        <v>346</v>
      </c>
      <c r="C27" s="5"/>
      <c r="D27" s="5"/>
      <c r="E27" s="5"/>
      <c r="F27" s="11"/>
      <c r="G27" s="3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</row>
    <row r="28" spans="1:22" ht="15.75" thickBot="1" x14ac:dyDescent="0.3">
      <c r="A28" s="13">
        <f ca="1">INDEX('Point Grid'!$C$8:$I$27,MATCH($A$1,'Point Grid'!$A$8:$A$27,0),MATCH(A27,'Point Grid'!$C$7:$I$7,0))</f>
        <v>1.5</v>
      </c>
      <c r="B28" s="5" t="s">
        <v>345</v>
      </c>
      <c r="C28" s="5"/>
      <c r="D28" s="5"/>
      <c r="E28" s="5"/>
      <c r="F28" s="11"/>
      <c r="G28" s="3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</row>
    <row r="29" spans="1:22" ht="15.75" thickBot="1" x14ac:dyDescent="0.3">
      <c r="A29" s="4"/>
      <c r="B29" s="10"/>
      <c r="C29" s="5"/>
      <c r="D29" s="5"/>
      <c r="E29" s="5"/>
      <c r="F29" s="11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</row>
    <row r="30" spans="1:22" x14ac:dyDescent="0.25">
      <c r="A30" s="10"/>
      <c r="B30" s="5"/>
      <c r="C30" s="5"/>
      <c r="D30" s="5"/>
      <c r="E30" s="5"/>
      <c r="F30" s="11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</row>
    <row r="31" spans="1:22" x14ac:dyDescent="0.25">
      <c r="A31" s="14" t="s">
        <v>4</v>
      </c>
      <c r="B31" s="5" t="s">
        <v>347</v>
      </c>
      <c r="C31" s="5"/>
      <c r="D31" s="5"/>
      <c r="E31" s="5"/>
      <c r="F31" s="1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</row>
    <row r="32" spans="1:22" ht="15.75" thickBot="1" x14ac:dyDescent="0.3">
      <c r="A32" s="13">
        <f ca="1">INDEX('Point Grid'!$C$8:$I$27,MATCH($A$1,'Point Grid'!$A$8:$A$27,0),MATCH(A31,'Point Grid'!$C$7:$I$7,0))</f>
        <v>2</v>
      </c>
      <c r="B32" s="5" t="s">
        <v>345</v>
      </c>
      <c r="C32" s="5"/>
      <c r="D32" s="5"/>
      <c r="E32" s="5"/>
      <c r="F32" s="11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</row>
    <row r="33" spans="1:22" ht="15.75" thickBot="1" x14ac:dyDescent="0.3">
      <c r="A33" s="4"/>
      <c r="B33" s="16"/>
      <c r="C33" s="16"/>
      <c r="D33" s="16"/>
      <c r="E33" s="16"/>
      <c r="F33" s="17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</row>
    <row r="34" spans="1:22" x14ac:dyDescent="0.25"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</row>
    <row r="35" spans="1:22" x14ac:dyDescent="0.25"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</row>
    <row r="36" spans="1:22" x14ac:dyDescent="0.25"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</row>
    <row r="37" spans="1:22" x14ac:dyDescent="0.25"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</row>
    <row r="38" spans="1:22" x14ac:dyDescent="0.25"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</row>
    <row r="39" spans="1:22" x14ac:dyDescent="0.25"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</row>
    <row r="40" spans="1:22" x14ac:dyDescent="0.25"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</row>
    <row r="41" spans="1:22" x14ac:dyDescent="0.25"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</row>
    <row r="42" spans="1:22" x14ac:dyDescent="0.25"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</row>
    <row r="43" spans="1:22" x14ac:dyDescent="0.25"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</row>
    <row r="44" spans="1:22" x14ac:dyDescent="0.25"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</row>
    <row r="45" spans="1:22" x14ac:dyDescent="0.25"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</row>
    <row r="46" spans="1:22" x14ac:dyDescent="0.25"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</row>
    <row r="47" spans="1:22" x14ac:dyDescent="0.25"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</row>
    <row r="48" spans="1:22" x14ac:dyDescent="0.25"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</row>
    <row r="49" spans="8:22" x14ac:dyDescent="0.25"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</row>
    <row r="50" spans="8:22" x14ac:dyDescent="0.25"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</row>
    <row r="51" spans="8:22" x14ac:dyDescent="0.25"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</row>
    <row r="52" spans="8:22" x14ac:dyDescent="0.25"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</row>
    <row r="53" spans="8:22" x14ac:dyDescent="0.25"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</row>
    <row r="54" spans="8:22" x14ac:dyDescent="0.25"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</row>
    <row r="55" spans="8:22" x14ac:dyDescent="0.25"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</row>
    <row r="56" spans="8:22" x14ac:dyDescent="0.25"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</row>
    <row r="57" spans="8:22" x14ac:dyDescent="0.25"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</row>
    <row r="58" spans="8:22" x14ac:dyDescent="0.25"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</row>
    <row r="59" spans="8:22" x14ac:dyDescent="0.25"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</row>
    <row r="60" spans="8:22" x14ac:dyDescent="0.25"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</row>
    <row r="61" spans="8:22" x14ac:dyDescent="0.25"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</row>
    <row r="62" spans="8:22" x14ac:dyDescent="0.25"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</row>
    <row r="63" spans="8:22" x14ac:dyDescent="0.25"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</row>
    <row r="64" spans="8:22" x14ac:dyDescent="0.25"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</row>
    <row r="65" spans="8:22" x14ac:dyDescent="0.25"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</row>
    <row r="66" spans="8:22" x14ac:dyDescent="0.25"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</row>
    <row r="67" spans="8:22" x14ac:dyDescent="0.25"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</row>
    <row r="68" spans="8:22" x14ac:dyDescent="0.25"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</row>
    <row r="69" spans="8:22" x14ac:dyDescent="0.25"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</row>
    <row r="70" spans="8:22" x14ac:dyDescent="0.25"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</row>
    <row r="71" spans="8:22" x14ac:dyDescent="0.25"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</row>
    <row r="72" spans="8:22" x14ac:dyDescent="0.25"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</row>
    <row r="73" spans="8:22" x14ac:dyDescent="0.25"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</row>
    <row r="74" spans="8:22" x14ac:dyDescent="0.25"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</row>
    <row r="75" spans="8:22" x14ac:dyDescent="0.25"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</row>
    <row r="76" spans="8:22" x14ac:dyDescent="0.25"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</row>
    <row r="77" spans="8:22" x14ac:dyDescent="0.25"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</row>
    <row r="78" spans="8:22" x14ac:dyDescent="0.25"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</row>
    <row r="79" spans="8:22" x14ac:dyDescent="0.25"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</row>
    <row r="80" spans="8:22" x14ac:dyDescent="0.25"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</row>
    <row r="81" spans="8:22" x14ac:dyDescent="0.25"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</row>
    <row r="82" spans="8:22" x14ac:dyDescent="0.25"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</row>
    <row r="83" spans="8:22" x14ac:dyDescent="0.25"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</row>
    <row r="84" spans="8:22" x14ac:dyDescent="0.25"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</row>
    <row r="85" spans="8:22" x14ac:dyDescent="0.25"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</row>
    <row r="86" spans="8:22" x14ac:dyDescent="0.25"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</row>
    <row r="87" spans="8:22" x14ac:dyDescent="0.25"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</row>
    <row r="88" spans="8:22" x14ac:dyDescent="0.25"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</row>
    <row r="89" spans="8:22" x14ac:dyDescent="0.25"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</row>
    <row r="90" spans="8:22" x14ac:dyDescent="0.25"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</row>
    <row r="91" spans="8:22" x14ac:dyDescent="0.25"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</row>
    <row r="92" spans="8:22" x14ac:dyDescent="0.25"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</row>
    <row r="93" spans="8:22" x14ac:dyDescent="0.25"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</row>
    <row r="94" spans="8:22" x14ac:dyDescent="0.25"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</row>
    <row r="95" spans="8:22" x14ac:dyDescent="0.25"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</row>
    <row r="96" spans="8:22" x14ac:dyDescent="0.25"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</row>
    <row r="97" spans="8:22" x14ac:dyDescent="0.25"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</row>
    <row r="98" spans="8:22" x14ac:dyDescent="0.25"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</row>
    <row r="99" spans="8:22" x14ac:dyDescent="0.25"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</row>
    <row r="100" spans="8:22" x14ac:dyDescent="0.25"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</row>
    <row r="101" spans="8:22" x14ac:dyDescent="0.25"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</row>
    <row r="102" spans="8:22" x14ac:dyDescent="0.25"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</row>
    <row r="103" spans="8:22" x14ac:dyDescent="0.25"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</row>
  </sheetData>
  <sheetProtection formatCells="0" formatColumns="0" formatRows="0"/>
  <sortState xmlns:xlrd2="http://schemas.microsoft.com/office/spreadsheetml/2017/richdata2" ref="B7:D21">
    <sortCondition ref="D7:D21"/>
  </sortState>
  <mergeCells count="1">
    <mergeCell ref="E1:F1"/>
  </mergeCells>
  <conditionalFormatting sqref="B1">
    <cfRule type="cellIs" dxfId="26" priority="1" operator="equal">
      <formula>"Incomplete"</formula>
    </cfRule>
    <cfRule type="cellIs" dxfId="25" priority="2" operator="equal">
      <formula>"Flag for Review"</formula>
    </cfRule>
    <cfRule type="cellIs" dxfId="24" priority="3" operator="equal">
      <formula>"Finished"</formula>
    </cfRule>
  </conditionalFormatting>
  <dataValidations count="2">
    <dataValidation type="list" allowBlank="1" showInputMessage="1" showErrorMessage="1" sqref="B1" xr:uid="{B3FAC1E8-7ACA-46C6-A94D-743E2A279E76}">
      <formula1>"Finished, Flag for Review, Incomplete"</formula1>
    </dataValidation>
    <dataValidation type="decimal" allowBlank="1" showInputMessage="1" showErrorMessage="1" sqref="A25 A29 A33" xr:uid="{E1EC6641-DF74-4CF1-B17A-2AE58A31819F}">
      <formula1>0</formula1>
      <formula2>A24</formula2>
    </dataValidation>
  </dataValidations>
  <hyperlinks>
    <hyperlink ref="E1" location="Navigator!A1" display="Navigator" xr:uid="{1AC01F3E-411D-4F2E-B830-C8F132275338}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1351B-8162-42BD-BEA2-4B7D079E86B1}">
  <sheetPr codeName="Sheet16"/>
  <dimension ref="A1:S32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4.42578125" style="3" customWidth="1"/>
    <col min="3" max="3" width="16.42578125" style="3" customWidth="1"/>
    <col min="4" max="4" width="12.85546875" style="3" bestFit="1" customWidth="1"/>
    <col min="5" max="6" width="13.7109375" style="3" customWidth="1"/>
    <col min="7" max="7" width="8.85546875" style="3" customWidth="1"/>
    <col min="8" max="8" width="9.28515625" style="3" customWidth="1"/>
    <col min="9" max="9" width="3" style="3" customWidth="1"/>
    <col min="10" max="10" width="3.7109375" style="40" customWidth="1"/>
    <col min="11" max="11" width="11.85546875" style="3" bestFit="1" customWidth="1"/>
    <col min="12" max="12" width="10.7109375" style="3" bestFit="1" customWidth="1"/>
    <col min="13" max="13" width="9.140625" style="3"/>
    <col min="14" max="14" width="10.5703125" style="3" bestFit="1" customWidth="1"/>
    <col min="15" max="15" width="9.28515625" style="3" customWidth="1"/>
    <col min="16" max="16384" width="9.140625" style="3"/>
  </cols>
  <sheetData>
    <row r="1" spans="1:19" ht="15.75" x14ac:dyDescent="0.25">
      <c r="A1" s="8">
        <f ca="1">VALUE(MID(CELL("filename",A1),FIND("]",CELL("filename",A1))+1,LEN(CELL("filename",A1))-FIND("]",CELL("filename",A1))+1))</f>
        <v>14</v>
      </c>
      <c r="B1" s="57" t="s">
        <v>458</v>
      </c>
      <c r="C1" s="88"/>
      <c r="D1" s="9"/>
      <c r="E1" s="9"/>
      <c r="F1" s="9"/>
      <c r="G1" s="9"/>
      <c r="H1" s="213" t="s">
        <v>41</v>
      </c>
      <c r="I1" s="214"/>
      <c r="K1" s="58" t="s">
        <v>31</v>
      </c>
    </row>
    <row r="2" spans="1:19" x14ac:dyDescent="0.25">
      <c r="A2" s="10"/>
      <c r="B2" s="5"/>
      <c r="C2" s="5"/>
      <c r="D2" s="5"/>
      <c r="E2" s="5"/>
      <c r="F2" s="5"/>
      <c r="G2" s="5"/>
      <c r="H2" s="5"/>
      <c r="I2" s="11"/>
      <c r="J2" s="3" t="s">
        <v>309</v>
      </c>
      <c r="K2"/>
      <c r="L2"/>
      <c r="M2"/>
      <c r="N2"/>
      <c r="O2"/>
      <c r="P2"/>
      <c r="Q2"/>
      <c r="R2"/>
      <c r="S2"/>
    </row>
    <row r="3" spans="1:19" x14ac:dyDescent="0.25">
      <c r="A3" s="12" t="s">
        <v>14</v>
      </c>
      <c r="B3" s="5" t="s">
        <v>230</v>
      </c>
      <c r="C3" s="5"/>
      <c r="D3" s="5"/>
      <c r="E3" s="5"/>
      <c r="F3" s="5"/>
      <c r="G3" s="5"/>
      <c r="H3" s="5"/>
      <c r="I3" s="11"/>
      <c r="J3" s="3"/>
      <c r="K3"/>
      <c r="L3"/>
      <c r="M3"/>
      <c r="N3"/>
      <c r="O3"/>
      <c r="P3"/>
      <c r="Q3"/>
      <c r="R3"/>
      <c r="S3"/>
    </row>
    <row r="4" spans="1:19" x14ac:dyDescent="0.25">
      <c r="A4" s="13">
        <f ca="1">INDEX('Point Grid'!B:B,MATCH('14'!A1,'Point Grid'!A:A,0))</f>
        <v>3.25</v>
      </c>
      <c r="B4" s="5"/>
      <c r="C4" s="64"/>
      <c r="D4" s="113" t="s">
        <v>240</v>
      </c>
      <c r="E4" s="5"/>
      <c r="F4" s="5"/>
      <c r="G4" s="5"/>
      <c r="H4" s="5"/>
      <c r="I4" s="11"/>
      <c r="J4" s="3"/>
      <c r="K4"/>
      <c r="L4"/>
      <c r="M4"/>
      <c r="N4"/>
      <c r="O4"/>
      <c r="P4"/>
      <c r="Q4"/>
      <c r="R4"/>
      <c r="S4"/>
    </row>
    <row r="5" spans="1:19" x14ac:dyDescent="0.25">
      <c r="A5" s="10"/>
      <c r="B5" s="5"/>
      <c r="C5" s="119" t="s">
        <v>232</v>
      </c>
      <c r="D5" s="119" t="s">
        <v>231</v>
      </c>
      <c r="E5" s="131"/>
      <c r="F5" s="131"/>
      <c r="G5" s="131"/>
      <c r="H5" s="5"/>
      <c r="I5" s="11"/>
      <c r="J5" s="3"/>
      <c r="K5"/>
      <c r="L5"/>
      <c r="M5"/>
      <c r="N5"/>
      <c r="O5"/>
      <c r="P5"/>
      <c r="Q5"/>
      <c r="R5"/>
      <c r="S5"/>
    </row>
    <row r="6" spans="1:19" x14ac:dyDescent="0.25">
      <c r="A6" s="10"/>
      <c r="B6" s="5"/>
      <c r="C6" s="132">
        <v>0.45</v>
      </c>
      <c r="D6" s="77">
        <v>22000</v>
      </c>
      <c r="E6" s="84"/>
      <c r="F6" s="84"/>
      <c r="G6" s="84"/>
      <c r="H6" s="5"/>
      <c r="I6" s="11"/>
      <c r="J6" s="3"/>
      <c r="K6"/>
      <c r="L6"/>
      <c r="M6"/>
      <c r="N6"/>
      <c r="O6"/>
      <c r="P6"/>
      <c r="Q6"/>
      <c r="R6"/>
      <c r="S6"/>
    </row>
    <row r="7" spans="1:19" x14ac:dyDescent="0.25">
      <c r="A7" s="10"/>
      <c r="B7" s="5"/>
      <c r="C7" s="132">
        <v>0.2</v>
      </c>
      <c r="D7" s="77">
        <v>35000</v>
      </c>
      <c r="E7" s="84"/>
      <c r="F7" s="84"/>
      <c r="G7" s="84"/>
      <c r="H7" s="5"/>
      <c r="I7" s="11"/>
      <c r="J7" s="3"/>
      <c r="K7"/>
      <c r="L7"/>
      <c r="M7"/>
      <c r="N7"/>
      <c r="O7"/>
      <c r="P7"/>
      <c r="Q7"/>
      <c r="R7"/>
      <c r="S7"/>
    </row>
    <row r="8" spans="1:19" x14ac:dyDescent="0.25">
      <c r="A8" s="10"/>
      <c r="B8" s="5"/>
      <c r="C8" s="132">
        <v>0.15</v>
      </c>
      <c r="D8" s="77">
        <v>150000</v>
      </c>
      <c r="E8" s="84"/>
      <c r="F8" s="84"/>
      <c r="G8" s="84"/>
      <c r="H8" s="5"/>
      <c r="I8" s="11"/>
      <c r="J8" s="3"/>
      <c r="K8"/>
      <c r="L8"/>
      <c r="M8"/>
      <c r="N8"/>
      <c r="O8"/>
      <c r="P8"/>
      <c r="Q8"/>
      <c r="R8"/>
      <c r="S8"/>
    </row>
    <row r="9" spans="1:19" x14ac:dyDescent="0.25">
      <c r="A9" s="10"/>
      <c r="B9" s="5"/>
      <c r="C9" s="132">
        <v>0.15</v>
      </c>
      <c r="D9" s="77">
        <v>250000</v>
      </c>
      <c r="E9" s="84"/>
      <c r="F9" s="84"/>
      <c r="G9" s="84"/>
      <c r="H9" s="5"/>
      <c r="I9" s="11"/>
      <c r="J9" s="3"/>
      <c r="K9"/>
      <c r="L9"/>
      <c r="M9"/>
      <c r="N9"/>
      <c r="O9"/>
      <c r="P9"/>
      <c r="Q9"/>
      <c r="R9"/>
      <c r="S9"/>
    </row>
    <row r="10" spans="1:19" x14ac:dyDescent="0.25">
      <c r="A10" s="10"/>
      <c r="B10" s="5"/>
      <c r="C10" s="133">
        <v>0.05</v>
      </c>
      <c r="D10" s="99">
        <v>1000000</v>
      </c>
      <c r="E10" s="84"/>
      <c r="F10" s="84"/>
      <c r="G10" s="84"/>
      <c r="H10" s="5"/>
      <c r="I10" s="11"/>
      <c r="J10" s="3"/>
      <c r="K10"/>
      <c r="L10"/>
      <c r="M10"/>
      <c r="N10"/>
      <c r="O10"/>
      <c r="P10"/>
      <c r="Q10"/>
      <c r="R10"/>
      <c r="S10"/>
    </row>
    <row r="11" spans="1:19" x14ac:dyDescent="0.25">
      <c r="A11" s="10"/>
      <c r="B11" s="5"/>
      <c r="C11" s="5"/>
      <c r="D11" s="5"/>
      <c r="E11" s="5"/>
      <c r="F11" s="5"/>
      <c r="G11" s="5"/>
      <c r="H11" s="5"/>
      <c r="I11" s="11"/>
      <c r="J11" s="3"/>
      <c r="K11"/>
      <c r="L11"/>
      <c r="M11"/>
      <c r="N11"/>
      <c r="O11"/>
      <c r="P11"/>
      <c r="Q11"/>
      <c r="R11"/>
      <c r="S11"/>
    </row>
    <row r="12" spans="1:19" x14ac:dyDescent="0.25">
      <c r="A12" s="10"/>
      <c r="B12" s="134">
        <v>24793</v>
      </c>
      <c r="C12" s="63" t="s">
        <v>233</v>
      </c>
      <c r="D12" s="111"/>
      <c r="E12" s="111"/>
      <c r="F12" s="111"/>
      <c r="G12" s="111"/>
      <c r="H12" s="124"/>
      <c r="I12" s="11"/>
      <c r="J12" s="3"/>
      <c r="K12"/>
      <c r="L12"/>
      <c r="M12"/>
      <c r="N12"/>
      <c r="O12"/>
      <c r="P12"/>
      <c r="Q12"/>
      <c r="R12"/>
      <c r="S12"/>
    </row>
    <row r="13" spans="1:19" x14ac:dyDescent="0.25">
      <c r="A13" s="10"/>
      <c r="B13" s="132">
        <v>0.59</v>
      </c>
      <c r="C13" s="65" t="s">
        <v>234</v>
      </c>
      <c r="D13" s="5"/>
      <c r="E13" s="5"/>
      <c r="F13" s="5"/>
      <c r="G13" s="5"/>
      <c r="H13" s="108"/>
      <c r="I13" s="11"/>
      <c r="J13" s="3"/>
      <c r="K13"/>
      <c r="L13"/>
      <c r="M13"/>
      <c r="N13"/>
      <c r="O13"/>
      <c r="P13"/>
      <c r="Q13"/>
      <c r="R13"/>
      <c r="S13"/>
    </row>
    <row r="14" spans="1:19" x14ac:dyDescent="0.25">
      <c r="A14" s="10"/>
      <c r="B14" s="132">
        <v>0.1</v>
      </c>
      <c r="C14" s="65" t="s">
        <v>235</v>
      </c>
      <c r="D14" s="5"/>
      <c r="E14" s="5"/>
      <c r="F14" s="5"/>
      <c r="G14" s="5"/>
      <c r="H14" s="108"/>
      <c r="I14" s="11"/>
      <c r="K14"/>
      <c r="L14"/>
      <c r="M14"/>
      <c r="N14"/>
      <c r="O14"/>
      <c r="P14"/>
      <c r="Q14"/>
      <c r="R14"/>
      <c r="S14"/>
    </row>
    <row r="15" spans="1:19" x14ac:dyDescent="0.25">
      <c r="A15" s="10"/>
      <c r="B15" s="132">
        <v>0.04</v>
      </c>
      <c r="C15" s="65" t="s">
        <v>455</v>
      </c>
      <c r="D15" s="5"/>
      <c r="E15" s="5"/>
      <c r="F15" s="5"/>
      <c r="G15" s="5"/>
      <c r="H15" s="108"/>
      <c r="I15" s="11"/>
      <c r="K15"/>
      <c r="L15"/>
      <c r="M15"/>
      <c r="N15"/>
      <c r="O15"/>
      <c r="P15"/>
      <c r="Q15"/>
      <c r="R15"/>
      <c r="S15"/>
    </row>
    <row r="16" spans="1:19" x14ac:dyDescent="0.25">
      <c r="A16" s="10"/>
      <c r="B16" s="132">
        <v>0.01</v>
      </c>
      <c r="C16" s="65" t="s">
        <v>457</v>
      </c>
      <c r="D16" s="5"/>
      <c r="E16" s="5"/>
      <c r="F16" s="5"/>
      <c r="G16" s="5"/>
      <c r="H16" s="108"/>
      <c r="I16" s="11"/>
      <c r="K16"/>
      <c r="L16"/>
      <c r="M16"/>
      <c r="N16"/>
      <c r="O16"/>
      <c r="P16"/>
      <c r="Q16"/>
      <c r="R16"/>
      <c r="S16"/>
    </row>
    <row r="17" spans="1:19" x14ac:dyDescent="0.25">
      <c r="A17" s="10"/>
      <c r="B17" s="132">
        <v>0.08</v>
      </c>
      <c r="C17" s="65" t="s">
        <v>236</v>
      </c>
      <c r="D17" s="5"/>
      <c r="E17" s="5"/>
      <c r="F17" s="5"/>
      <c r="G17" s="5"/>
      <c r="H17" s="108"/>
      <c r="I17" s="11"/>
      <c r="K17"/>
      <c r="L17"/>
      <c r="M17"/>
      <c r="N17"/>
      <c r="O17"/>
      <c r="P17"/>
      <c r="Q17"/>
      <c r="R17"/>
      <c r="S17"/>
    </row>
    <row r="18" spans="1:19" x14ac:dyDescent="0.25">
      <c r="A18" s="10"/>
      <c r="B18" s="132">
        <v>0.05</v>
      </c>
      <c r="C18" s="65" t="s">
        <v>456</v>
      </c>
      <c r="D18" s="5"/>
      <c r="E18" s="5"/>
      <c r="F18" s="5"/>
      <c r="G18" s="5"/>
      <c r="H18" s="108"/>
      <c r="I18" s="11"/>
      <c r="K18"/>
      <c r="L18"/>
      <c r="M18"/>
      <c r="N18"/>
      <c r="O18"/>
      <c r="P18"/>
      <c r="Q18"/>
      <c r="R18"/>
      <c r="S18"/>
    </row>
    <row r="19" spans="1:19" x14ac:dyDescent="0.25">
      <c r="A19" s="10"/>
      <c r="B19" s="132">
        <v>0.1</v>
      </c>
      <c r="C19" s="65" t="s">
        <v>237</v>
      </c>
      <c r="D19" s="5"/>
      <c r="E19" s="5"/>
      <c r="F19" s="5"/>
      <c r="G19" s="5"/>
      <c r="H19" s="108"/>
      <c r="I19" s="11"/>
      <c r="K19"/>
      <c r="L19"/>
      <c r="M19"/>
      <c r="N19"/>
      <c r="O19"/>
      <c r="P19"/>
      <c r="Q19"/>
      <c r="R19"/>
      <c r="S19"/>
    </row>
    <row r="20" spans="1:19" x14ac:dyDescent="0.25">
      <c r="A20" s="10"/>
      <c r="B20" s="132">
        <v>0.05</v>
      </c>
      <c r="C20" s="65" t="s">
        <v>238</v>
      </c>
      <c r="D20" s="5"/>
      <c r="E20" s="5"/>
      <c r="F20" s="5"/>
      <c r="G20" s="5"/>
      <c r="H20" s="108"/>
      <c r="I20" s="11"/>
      <c r="K20"/>
      <c r="L20"/>
      <c r="M20"/>
      <c r="N20"/>
      <c r="O20"/>
      <c r="P20"/>
      <c r="Q20"/>
      <c r="R20"/>
      <c r="S20"/>
    </row>
    <row r="21" spans="1:19" x14ac:dyDescent="0.25">
      <c r="A21" s="10"/>
      <c r="B21" s="53">
        <v>100000</v>
      </c>
      <c r="C21" s="67" t="s">
        <v>47</v>
      </c>
      <c r="D21" s="69"/>
      <c r="E21" s="69"/>
      <c r="F21" s="69"/>
      <c r="G21" s="69"/>
      <c r="H21" s="109"/>
      <c r="I21" s="11"/>
      <c r="K21"/>
      <c r="L21"/>
      <c r="M21"/>
      <c r="N21"/>
      <c r="O21"/>
      <c r="P21"/>
      <c r="Q21"/>
      <c r="R21"/>
      <c r="S21"/>
    </row>
    <row r="22" spans="1:19" x14ac:dyDescent="0.25">
      <c r="A22" s="5"/>
      <c r="B22" s="5"/>
      <c r="C22" s="5"/>
      <c r="D22" s="5"/>
      <c r="E22" s="5"/>
      <c r="F22" s="5"/>
      <c r="G22" s="5"/>
      <c r="H22" s="5"/>
      <c r="I22" s="11"/>
      <c r="K22"/>
      <c r="L22"/>
      <c r="M22"/>
      <c r="N22"/>
      <c r="O22"/>
      <c r="P22"/>
      <c r="Q22"/>
      <c r="R22"/>
      <c r="S22"/>
    </row>
    <row r="23" spans="1:19" x14ac:dyDescent="0.25">
      <c r="A23" s="14" t="s">
        <v>2</v>
      </c>
      <c r="B23" s="5" t="s">
        <v>239</v>
      </c>
      <c r="C23" s="5"/>
      <c r="D23" s="5"/>
      <c r="E23" s="5"/>
      <c r="F23" s="5"/>
      <c r="G23" s="5"/>
      <c r="H23" s="5"/>
      <c r="I23" s="11"/>
      <c r="K23"/>
      <c r="L23"/>
      <c r="M23"/>
      <c r="N23"/>
      <c r="O23"/>
      <c r="P23"/>
      <c r="Q23"/>
      <c r="R23"/>
      <c r="S23"/>
    </row>
    <row r="24" spans="1:19" ht="15.75" thickBot="1" x14ac:dyDescent="0.3">
      <c r="A24" s="13">
        <f ca="1">INDEX('Point Grid'!$C$8:$I$27,MATCH($A$1,'Point Grid'!$A$8:$A$27,0),MATCH(A23,'Point Grid'!$C$7:$I$7,0))</f>
        <v>3.25</v>
      </c>
      <c r="B24" s="5"/>
      <c r="C24" s="5"/>
      <c r="D24" s="5"/>
      <c r="E24" s="5"/>
      <c r="F24" s="5"/>
      <c r="G24" s="5"/>
      <c r="H24" s="5"/>
      <c r="I24" s="11"/>
      <c r="K24"/>
      <c r="L24"/>
      <c r="M24"/>
      <c r="N24"/>
      <c r="O24"/>
      <c r="P24"/>
      <c r="Q24"/>
      <c r="R24"/>
      <c r="S24"/>
    </row>
    <row r="25" spans="1:19" ht="15.75" thickBot="1" x14ac:dyDescent="0.3">
      <c r="A25" s="4"/>
      <c r="B25" s="5"/>
      <c r="C25" s="5"/>
      <c r="D25" s="5"/>
      <c r="E25" s="5"/>
      <c r="F25" s="5"/>
      <c r="G25" s="5"/>
      <c r="H25" s="5"/>
      <c r="I25" s="11"/>
      <c r="K25"/>
      <c r="L25"/>
      <c r="M25"/>
      <c r="N25"/>
      <c r="O25"/>
      <c r="P25"/>
      <c r="Q25"/>
      <c r="R25"/>
      <c r="S25"/>
    </row>
    <row r="26" spans="1:19" ht="15.75" thickBot="1" x14ac:dyDescent="0.3">
      <c r="A26" s="15"/>
      <c r="B26" s="16"/>
      <c r="C26" s="16"/>
      <c r="D26" s="16"/>
      <c r="E26" s="16"/>
      <c r="F26" s="16"/>
      <c r="G26" s="16"/>
      <c r="H26" s="16"/>
      <c r="I26" s="17"/>
      <c r="K26"/>
      <c r="L26"/>
      <c r="M26"/>
      <c r="N26"/>
      <c r="O26"/>
      <c r="P26"/>
      <c r="Q26"/>
      <c r="R26"/>
      <c r="S26"/>
    </row>
    <row r="27" spans="1:19" x14ac:dyDescent="0.25">
      <c r="K27"/>
      <c r="L27"/>
      <c r="M27"/>
      <c r="N27"/>
      <c r="O27"/>
      <c r="P27"/>
      <c r="Q27"/>
      <c r="R27"/>
      <c r="S27"/>
    </row>
    <row r="28" spans="1:19" x14ac:dyDescent="0.25">
      <c r="K28"/>
      <c r="L28"/>
      <c r="M28"/>
      <c r="N28"/>
      <c r="O28"/>
      <c r="P28"/>
      <c r="Q28"/>
      <c r="R28"/>
      <c r="S28"/>
    </row>
    <row r="29" spans="1:19" x14ac:dyDescent="0.25">
      <c r="K29"/>
      <c r="L29"/>
      <c r="M29"/>
      <c r="N29"/>
      <c r="O29"/>
      <c r="P29"/>
      <c r="Q29"/>
      <c r="R29"/>
      <c r="S29"/>
    </row>
    <row r="30" spans="1:19" x14ac:dyDescent="0.25">
      <c r="K30"/>
      <c r="L30"/>
      <c r="M30"/>
      <c r="N30"/>
      <c r="O30"/>
      <c r="P30"/>
      <c r="Q30"/>
      <c r="R30"/>
      <c r="S30"/>
    </row>
    <row r="31" spans="1:19" x14ac:dyDescent="0.25">
      <c r="K31"/>
      <c r="L31"/>
      <c r="M31"/>
      <c r="N31"/>
      <c r="O31"/>
      <c r="P31"/>
      <c r="Q31"/>
      <c r="R31"/>
      <c r="S31"/>
    </row>
    <row r="32" spans="1:19" x14ac:dyDescent="0.25">
      <c r="K32"/>
      <c r="L32"/>
      <c r="M32"/>
      <c r="N32"/>
      <c r="O32"/>
      <c r="P32"/>
      <c r="Q32"/>
      <c r="R32"/>
      <c r="S32"/>
    </row>
  </sheetData>
  <sheetProtection formatCells="0" formatColumns="0" formatRows="0"/>
  <mergeCells count="1">
    <mergeCell ref="H1:I1"/>
  </mergeCells>
  <conditionalFormatting sqref="B1:C1">
    <cfRule type="cellIs" dxfId="23" priority="1" operator="equal">
      <formula>"Incomplete"</formula>
    </cfRule>
    <cfRule type="cellIs" dxfId="22" priority="2" operator="equal">
      <formula>"Flag for Review"</formula>
    </cfRule>
    <cfRule type="cellIs" dxfId="21" priority="3" operator="equal">
      <formula>"Finished"</formula>
    </cfRule>
  </conditionalFormatting>
  <dataValidations count="2">
    <dataValidation type="decimal" allowBlank="1" showInputMessage="1" showErrorMessage="1" sqref="A25" xr:uid="{AA14A201-453D-4451-9859-812DDBFEDE46}">
      <formula1>0</formula1>
      <formula2>A24</formula2>
    </dataValidation>
    <dataValidation type="list" allowBlank="1" showInputMessage="1" showErrorMessage="1" sqref="B1:C1" xr:uid="{3135A7B7-1E11-473E-9B2F-023E46AE19DF}">
      <formula1>"Finished, Flag for Review, Incomplete"</formula1>
    </dataValidation>
  </dataValidations>
  <hyperlinks>
    <hyperlink ref="H1" location="Navigator!A1" display="Navigator" xr:uid="{4019C851-C0C2-44DC-BC5E-9AB43CA40822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7C649-2601-492B-9D6B-7A4C22A2668A}">
  <sheetPr codeName="Sheet17"/>
  <dimension ref="A1:N52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9.28515625" style="3" customWidth="1"/>
    <col min="3" max="3" width="10.85546875" style="3" customWidth="1"/>
    <col min="4" max="4" width="24.85546875" style="3" customWidth="1"/>
    <col min="5" max="5" width="21.28515625" style="3" customWidth="1"/>
    <col min="6" max="6" width="9.5703125" style="3" customWidth="1"/>
    <col min="7" max="7" width="5.7109375" style="3" customWidth="1"/>
    <col min="8" max="8" width="3.7109375" style="40" customWidth="1"/>
    <col min="9" max="9" width="10.85546875" style="3" customWidth="1"/>
    <col min="10" max="10" width="10.85546875" style="3" bestFit="1" customWidth="1"/>
    <col min="11" max="11" width="13.140625" style="3" bestFit="1" customWidth="1"/>
    <col min="12" max="12" width="13.7109375" style="3" bestFit="1" customWidth="1"/>
    <col min="13" max="16384" width="9.140625" style="3"/>
  </cols>
  <sheetData>
    <row r="1" spans="1:14" ht="15.75" x14ac:dyDescent="0.25">
      <c r="A1" s="8">
        <f ca="1">VALUE(MID(CELL("filename",A1),FIND("]",CELL("filename",A1))+1,LEN(CELL("filename",A1))-FIND("]",CELL("filename",A1))+1))</f>
        <v>15</v>
      </c>
      <c r="B1" s="57" t="s">
        <v>458</v>
      </c>
      <c r="C1" s="9"/>
      <c r="D1" s="9"/>
      <c r="E1" s="9"/>
      <c r="F1" s="213" t="s">
        <v>41</v>
      </c>
      <c r="G1" s="214"/>
      <c r="I1" s="58" t="s">
        <v>31</v>
      </c>
    </row>
    <row r="2" spans="1:14" x14ac:dyDescent="0.25">
      <c r="A2" s="10"/>
      <c r="B2" s="5"/>
      <c r="C2" s="5"/>
      <c r="D2" s="5"/>
      <c r="E2" s="5"/>
      <c r="F2" s="5"/>
      <c r="G2" s="11"/>
      <c r="H2" s="3" t="s">
        <v>309</v>
      </c>
      <c r="I2"/>
      <c r="J2"/>
      <c r="K2"/>
      <c r="L2"/>
      <c r="M2"/>
      <c r="N2"/>
    </row>
    <row r="3" spans="1:14" x14ac:dyDescent="0.25">
      <c r="A3" s="12" t="s">
        <v>14</v>
      </c>
      <c r="B3" s="5" t="s">
        <v>241</v>
      </c>
      <c r="C3" s="5"/>
      <c r="D3" s="5"/>
      <c r="E3" s="5"/>
      <c r="F3" s="5"/>
      <c r="G3" s="11"/>
      <c r="H3" s="3"/>
      <c r="I3"/>
      <c r="J3"/>
      <c r="K3"/>
      <c r="L3"/>
      <c r="M3"/>
      <c r="N3"/>
    </row>
    <row r="4" spans="1:14" x14ac:dyDescent="0.25">
      <c r="A4" s="13">
        <f ca="1">INDEX('Point Grid'!B:B,MATCH('15'!A1,'Point Grid'!A:A,0))</f>
        <v>2</v>
      </c>
      <c r="B4" s="5" t="s">
        <v>242</v>
      </c>
      <c r="C4" s="5"/>
      <c r="D4" s="5"/>
      <c r="E4" s="5"/>
      <c r="F4" s="5"/>
      <c r="G4" s="11"/>
      <c r="H4" s="3"/>
      <c r="I4"/>
      <c r="J4"/>
      <c r="K4"/>
      <c r="L4"/>
      <c r="M4"/>
      <c r="N4"/>
    </row>
    <row r="5" spans="1:14" x14ac:dyDescent="0.25">
      <c r="A5" s="10"/>
      <c r="B5" s="5" t="s">
        <v>243</v>
      </c>
      <c r="C5" s="5"/>
      <c r="D5" s="5"/>
      <c r="E5" s="5"/>
      <c r="F5" s="5"/>
      <c r="G5" s="11"/>
      <c r="H5" s="3"/>
      <c r="I5"/>
      <c r="J5"/>
      <c r="K5"/>
      <c r="L5"/>
      <c r="M5"/>
      <c r="N5"/>
    </row>
    <row r="6" spans="1:14" x14ac:dyDescent="0.25">
      <c r="A6" s="10"/>
      <c r="B6" s="5"/>
      <c r="C6" s="5"/>
      <c r="D6" s="5"/>
      <c r="E6" s="5"/>
      <c r="F6" s="5"/>
      <c r="G6" s="11"/>
      <c r="H6" s="3"/>
      <c r="I6"/>
      <c r="J6"/>
      <c r="K6"/>
      <c r="L6"/>
      <c r="M6"/>
      <c r="N6"/>
    </row>
    <row r="7" spans="1:14" x14ac:dyDescent="0.25">
      <c r="A7" s="10"/>
      <c r="B7" s="5" t="s">
        <v>244</v>
      </c>
      <c r="C7" s="5"/>
      <c r="D7" s="5"/>
      <c r="E7" s="5"/>
      <c r="F7" s="5"/>
      <c r="G7" s="11"/>
      <c r="H7" s="3"/>
      <c r="I7"/>
      <c r="J7"/>
      <c r="K7"/>
      <c r="L7"/>
      <c r="M7"/>
      <c r="N7"/>
    </row>
    <row r="8" spans="1:14" x14ac:dyDescent="0.25">
      <c r="A8" s="10"/>
      <c r="B8" s="5"/>
      <c r="C8" s="5"/>
      <c r="D8" s="5"/>
      <c r="E8" s="5"/>
      <c r="F8" s="5"/>
      <c r="G8" s="11"/>
      <c r="H8" s="3"/>
      <c r="I8"/>
      <c r="J8"/>
      <c r="K8"/>
      <c r="L8"/>
      <c r="M8"/>
      <c r="N8"/>
    </row>
    <row r="9" spans="1:14" x14ac:dyDescent="0.25">
      <c r="A9" s="10"/>
      <c r="B9" s="5"/>
      <c r="C9" s="5"/>
      <c r="D9" s="5"/>
      <c r="E9" s="5"/>
      <c r="F9" s="5"/>
      <c r="G9" s="11"/>
      <c r="H9" s="3"/>
      <c r="I9"/>
      <c r="J9"/>
      <c r="K9"/>
      <c r="L9"/>
      <c r="M9"/>
      <c r="N9"/>
    </row>
    <row r="10" spans="1:14" x14ac:dyDescent="0.25">
      <c r="A10" s="10"/>
      <c r="B10" s="5"/>
      <c r="C10" s="5"/>
      <c r="D10" s="5"/>
      <c r="E10" s="5"/>
      <c r="F10" s="5"/>
      <c r="G10" s="11"/>
      <c r="H10" s="3"/>
      <c r="I10"/>
      <c r="J10"/>
      <c r="K10"/>
      <c r="L10"/>
      <c r="M10"/>
      <c r="N10"/>
    </row>
    <row r="11" spans="1:14" x14ac:dyDescent="0.25">
      <c r="A11" s="10"/>
      <c r="B11" s="5"/>
      <c r="C11" s="5"/>
      <c r="D11" s="5"/>
      <c r="E11" s="5"/>
      <c r="F11" s="5"/>
      <c r="G11" s="11"/>
      <c r="H11" s="3"/>
      <c r="I11"/>
      <c r="J11"/>
      <c r="K11"/>
      <c r="L11"/>
      <c r="M11"/>
      <c r="N11"/>
    </row>
    <row r="12" spans="1:14" x14ac:dyDescent="0.25">
      <c r="A12" s="10"/>
      <c r="B12" s="5"/>
      <c r="C12" s="5"/>
      <c r="D12" s="5"/>
      <c r="E12" s="5"/>
      <c r="F12" s="5"/>
      <c r="G12" s="11"/>
      <c r="H12" s="3"/>
      <c r="I12"/>
      <c r="J12"/>
      <c r="K12"/>
      <c r="L12"/>
      <c r="M12"/>
      <c r="N12"/>
    </row>
    <row r="13" spans="1:14" x14ac:dyDescent="0.25">
      <c r="A13" s="10"/>
      <c r="B13" s="5"/>
      <c r="C13" s="5"/>
      <c r="D13" s="5"/>
      <c r="E13" s="5"/>
      <c r="F13" s="5"/>
      <c r="G13" s="11"/>
      <c r="H13" s="3"/>
      <c r="I13"/>
      <c r="J13"/>
      <c r="K13"/>
      <c r="L13"/>
      <c r="M13"/>
      <c r="N13"/>
    </row>
    <row r="14" spans="1:14" x14ac:dyDescent="0.25">
      <c r="A14" s="10"/>
      <c r="B14" s="5"/>
      <c r="C14" s="5"/>
      <c r="D14" s="5"/>
      <c r="E14" s="5"/>
      <c r="F14" s="5"/>
      <c r="G14" s="11"/>
      <c r="H14" s="3"/>
      <c r="I14"/>
      <c r="J14"/>
      <c r="K14"/>
      <c r="L14"/>
      <c r="M14"/>
      <c r="N14"/>
    </row>
    <row r="15" spans="1:14" x14ac:dyDescent="0.25">
      <c r="A15" s="10"/>
      <c r="B15" s="5"/>
      <c r="C15" s="5"/>
      <c r="D15" s="5"/>
      <c r="E15" s="5"/>
      <c r="F15" s="5"/>
      <c r="G15" s="11"/>
      <c r="H15" s="3"/>
      <c r="I15"/>
      <c r="J15"/>
      <c r="K15"/>
      <c r="L15"/>
      <c r="M15"/>
      <c r="N15"/>
    </row>
    <row r="16" spans="1:14" x14ac:dyDescent="0.25">
      <c r="A16" s="10"/>
      <c r="B16" s="5"/>
      <c r="C16" s="5"/>
      <c r="D16" s="5"/>
      <c r="E16" s="5"/>
      <c r="F16" s="5"/>
      <c r="G16" s="11"/>
      <c r="H16" s="3"/>
      <c r="I16"/>
      <c r="J16"/>
      <c r="K16"/>
      <c r="L16"/>
      <c r="M16"/>
      <c r="N16"/>
    </row>
    <row r="17" spans="1:8" x14ac:dyDescent="0.25">
      <c r="A17" s="10"/>
      <c r="B17" s="5"/>
      <c r="C17" s="5"/>
      <c r="D17" s="5"/>
      <c r="E17" s="5"/>
      <c r="F17" s="5"/>
      <c r="G17" s="11"/>
      <c r="H17" s="3"/>
    </row>
    <row r="18" spans="1:8" x14ac:dyDescent="0.25">
      <c r="A18" s="10"/>
      <c r="B18" s="5"/>
      <c r="C18" s="5"/>
      <c r="D18" s="5"/>
      <c r="E18" s="5"/>
      <c r="F18" s="5"/>
      <c r="G18" s="11"/>
      <c r="H18" s="3"/>
    </row>
    <row r="19" spans="1:8" x14ac:dyDescent="0.25">
      <c r="A19" s="10"/>
      <c r="B19" s="5"/>
      <c r="C19" s="5"/>
      <c r="D19" s="5"/>
      <c r="E19" s="5"/>
      <c r="F19" s="5"/>
      <c r="G19" s="11"/>
      <c r="H19" s="3"/>
    </row>
    <row r="20" spans="1:8" x14ac:dyDescent="0.25">
      <c r="A20" s="10"/>
      <c r="B20" s="5"/>
      <c r="C20" s="5"/>
      <c r="D20" s="5"/>
      <c r="E20" s="5"/>
      <c r="F20" s="5"/>
      <c r="G20" s="11"/>
      <c r="H20" s="3"/>
    </row>
    <row r="21" spans="1:8" x14ac:dyDescent="0.25">
      <c r="A21" s="10"/>
      <c r="B21" s="5"/>
      <c r="C21" s="5"/>
      <c r="D21" s="5"/>
      <c r="E21" s="5"/>
      <c r="F21" s="5"/>
      <c r="G21" s="11"/>
      <c r="H21" s="3"/>
    </row>
    <row r="22" spans="1:8" x14ac:dyDescent="0.25">
      <c r="A22" s="10"/>
      <c r="B22" s="5"/>
      <c r="C22" s="5"/>
      <c r="D22" s="5"/>
      <c r="E22" s="5"/>
      <c r="F22" s="5"/>
      <c r="G22" s="11"/>
      <c r="H22" s="3"/>
    </row>
    <row r="23" spans="1:8" x14ac:dyDescent="0.25">
      <c r="A23" s="10"/>
      <c r="B23" s="5"/>
      <c r="C23" s="5"/>
      <c r="D23" s="5"/>
      <c r="E23" s="5"/>
      <c r="F23" s="5"/>
      <c r="G23" s="11"/>
      <c r="H23" s="3"/>
    </row>
    <row r="24" spans="1:8" x14ac:dyDescent="0.25">
      <c r="A24" s="10"/>
      <c r="B24" s="5"/>
      <c r="C24" s="5"/>
      <c r="D24" s="5"/>
      <c r="E24" s="5"/>
      <c r="F24" s="5"/>
      <c r="G24" s="11"/>
      <c r="H24" s="3"/>
    </row>
    <row r="25" spans="1:8" x14ac:dyDescent="0.25">
      <c r="A25" s="10"/>
      <c r="B25" s="5"/>
      <c r="C25" s="5"/>
      <c r="D25" s="5"/>
      <c r="E25" s="5"/>
      <c r="F25" s="5"/>
      <c r="G25" s="11"/>
      <c r="H25" s="3"/>
    </row>
    <row r="26" spans="1:8" x14ac:dyDescent="0.25">
      <c r="A26" s="10"/>
      <c r="B26" s="5"/>
      <c r="C26" s="5"/>
      <c r="D26" s="5"/>
      <c r="E26" s="5"/>
      <c r="F26" s="5"/>
      <c r="G26" s="11"/>
      <c r="H26" s="3"/>
    </row>
    <row r="27" spans="1:8" x14ac:dyDescent="0.25">
      <c r="A27" s="10"/>
      <c r="B27" s="5"/>
      <c r="C27" s="5"/>
      <c r="D27" s="5"/>
      <c r="E27" s="5"/>
      <c r="F27" s="5"/>
      <c r="G27" s="11"/>
      <c r="H27" s="3"/>
    </row>
    <row r="28" spans="1:8" x14ac:dyDescent="0.25">
      <c r="A28" s="10"/>
      <c r="B28" s="5"/>
      <c r="C28" s="5"/>
      <c r="D28" s="5"/>
      <c r="E28" s="5"/>
      <c r="F28" s="5"/>
      <c r="G28" s="11"/>
      <c r="H28" s="3"/>
    </row>
    <row r="29" spans="1:8" x14ac:dyDescent="0.25">
      <c r="A29" s="10"/>
      <c r="B29" s="5"/>
      <c r="C29" s="5"/>
      <c r="D29" s="5"/>
      <c r="E29" s="5"/>
      <c r="F29" s="5"/>
      <c r="G29" s="11"/>
      <c r="H29" s="3"/>
    </row>
    <row r="30" spans="1:8" x14ac:dyDescent="0.25">
      <c r="A30" s="14" t="s">
        <v>2</v>
      </c>
      <c r="B30" s="5" t="s">
        <v>245</v>
      </c>
      <c r="C30" s="5"/>
      <c r="D30" s="5"/>
      <c r="E30" s="5"/>
      <c r="F30" s="5"/>
      <c r="G30" s="11"/>
      <c r="H30" s="3"/>
    </row>
    <row r="31" spans="1:8" ht="18.75" thickBot="1" x14ac:dyDescent="0.4">
      <c r="A31" s="13">
        <f ca="1">INDEX('Point Grid'!$C$8:$I$27,MATCH($A$1,'Point Grid'!$A$8:$A$27,0),MATCH(A30,'Point Grid'!$C$7:$I$7,0))</f>
        <v>1</v>
      </c>
      <c r="B31" s="5" t="s">
        <v>249</v>
      </c>
      <c r="C31" s="5"/>
      <c r="D31" s="5"/>
      <c r="E31" s="5"/>
      <c r="F31" s="5"/>
      <c r="G31" s="11"/>
      <c r="H31" s="3"/>
    </row>
    <row r="32" spans="1:8" ht="18.75" thickBot="1" x14ac:dyDescent="0.4">
      <c r="A32" s="4"/>
      <c r="B32" s="5" t="s">
        <v>250</v>
      </c>
      <c r="C32" s="5"/>
      <c r="D32" s="5"/>
      <c r="E32" s="5"/>
      <c r="F32" s="5"/>
      <c r="G32" s="11"/>
      <c r="H32" s="3"/>
    </row>
    <row r="33" spans="1:8" ht="18" x14ac:dyDescent="0.35">
      <c r="A33" s="10"/>
      <c r="B33" s="5" t="s">
        <v>251</v>
      </c>
      <c r="C33" s="5"/>
      <c r="D33" s="5"/>
      <c r="E33" s="5"/>
      <c r="F33" s="5"/>
      <c r="G33" s="11"/>
      <c r="H33" s="3"/>
    </row>
    <row r="34" spans="1:8" x14ac:dyDescent="0.25">
      <c r="A34" s="10"/>
      <c r="B34" s="5" t="s">
        <v>246</v>
      </c>
      <c r="C34" s="5"/>
      <c r="D34" s="5"/>
      <c r="E34" s="5"/>
      <c r="F34" s="5"/>
      <c r="G34" s="11"/>
      <c r="H34" s="3"/>
    </row>
    <row r="35" spans="1:8" x14ac:dyDescent="0.25">
      <c r="A35" s="10"/>
      <c r="B35" s="5"/>
      <c r="C35" s="5"/>
      <c r="D35" s="5"/>
      <c r="E35" s="5"/>
      <c r="F35" s="5"/>
      <c r="G35" s="11"/>
      <c r="H35" s="3"/>
    </row>
    <row r="36" spans="1:8" ht="18" x14ac:dyDescent="0.35">
      <c r="A36" s="14" t="s">
        <v>3</v>
      </c>
      <c r="B36" s="5" t="s">
        <v>252</v>
      </c>
      <c r="C36" s="5"/>
      <c r="D36" s="5"/>
      <c r="E36" s="5"/>
      <c r="F36" s="5"/>
      <c r="G36" s="11"/>
      <c r="H36" s="3"/>
    </row>
    <row r="37" spans="1:8" ht="15.75" thickBot="1" x14ac:dyDescent="0.3">
      <c r="A37" s="13">
        <f ca="1">INDEX('Point Grid'!$C$8:$I$27,MATCH($A$1,'Point Grid'!$A$8:$A$27,0),MATCH(A36,'Point Grid'!$C$7:$I$7,0))</f>
        <v>1</v>
      </c>
      <c r="B37" s="5" t="s">
        <v>247</v>
      </c>
      <c r="C37" s="5"/>
      <c r="D37" s="5"/>
      <c r="E37" s="5"/>
      <c r="F37" s="5"/>
      <c r="G37" s="11"/>
      <c r="H37" s="3"/>
    </row>
    <row r="38" spans="1:8" ht="15.75" thickBot="1" x14ac:dyDescent="0.3">
      <c r="A38" s="4"/>
      <c r="B38" s="5"/>
      <c r="C38" s="5"/>
      <c r="D38" s="5"/>
      <c r="E38" s="5"/>
      <c r="F38" s="5"/>
      <c r="G38" s="11"/>
      <c r="H38" s="3"/>
    </row>
    <row r="39" spans="1:8" x14ac:dyDescent="0.25">
      <c r="A39" s="10"/>
      <c r="B39" s="5" t="s">
        <v>248</v>
      </c>
      <c r="C39" s="5"/>
      <c r="D39" s="5"/>
      <c r="E39" s="5"/>
      <c r="F39" s="5"/>
      <c r="G39" s="11"/>
      <c r="H39" s="3"/>
    </row>
    <row r="40" spans="1:8" ht="15.75" thickBot="1" x14ac:dyDescent="0.3">
      <c r="A40" s="15"/>
      <c r="B40" s="16"/>
      <c r="C40" s="16"/>
      <c r="D40" s="16"/>
      <c r="E40" s="16"/>
      <c r="F40" s="16"/>
      <c r="G40" s="17"/>
      <c r="H40" s="3"/>
    </row>
    <row r="41" spans="1:8" x14ac:dyDescent="0.25">
      <c r="H41" s="3"/>
    </row>
    <row r="42" spans="1:8" x14ac:dyDescent="0.25">
      <c r="H42" s="3"/>
    </row>
    <row r="43" spans="1:8" x14ac:dyDescent="0.25">
      <c r="H43" s="3"/>
    </row>
    <row r="44" spans="1:8" x14ac:dyDescent="0.25">
      <c r="H44" s="3"/>
    </row>
    <row r="45" spans="1:8" x14ac:dyDescent="0.25">
      <c r="H45" s="3"/>
    </row>
    <row r="46" spans="1:8" x14ac:dyDescent="0.25">
      <c r="H46" s="3"/>
    </row>
    <row r="47" spans="1:8" x14ac:dyDescent="0.25">
      <c r="H47" s="3"/>
    </row>
    <row r="48" spans="1:8" x14ac:dyDescent="0.25">
      <c r="H48" s="3"/>
    </row>
    <row r="49" spans="8:8" x14ac:dyDescent="0.25">
      <c r="H49" s="3"/>
    </row>
    <row r="50" spans="8:8" x14ac:dyDescent="0.25">
      <c r="H50" s="3"/>
    </row>
    <row r="51" spans="8:8" x14ac:dyDescent="0.25">
      <c r="H51" s="3"/>
    </row>
    <row r="52" spans="8:8" x14ac:dyDescent="0.25">
      <c r="H52" s="3"/>
    </row>
  </sheetData>
  <sheetProtection formatCells="0" formatColumns="0" formatRows="0"/>
  <mergeCells count="1">
    <mergeCell ref="F1:G1"/>
  </mergeCells>
  <conditionalFormatting sqref="B1">
    <cfRule type="cellIs" dxfId="20" priority="1" operator="equal">
      <formula>"Incomplete"</formula>
    </cfRule>
    <cfRule type="cellIs" dxfId="19" priority="2" operator="equal">
      <formula>"Flag for Review"</formula>
    </cfRule>
    <cfRule type="cellIs" dxfId="18" priority="3" operator="equal">
      <formula>"Finished"</formula>
    </cfRule>
  </conditionalFormatting>
  <dataValidations count="2">
    <dataValidation type="list" allowBlank="1" showInputMessage="1" showErrorMessage="1" sqref="B1" xr:uid="{1ABE1E93-AB03-4BAF-BD5E-4D5585611AAF}">
      <formula1>"Finished, Flag for Review, Incomplete"</formula1>
    </dataValidation>
    <dataValidation type="decimal" allowBlank="1" showInputMessage="1" showErrorMessage="1" sqref="A32 A38" xr:uid="{31C76038-421C-4459-B0DC-34067AB65D07}">
      <formula1>0</formula1>
      <formula2>A31</formula2>
    </dataValidation>
  </dataValidations>
  <hyperlinks>
    <hyperlink ref="F1" location="Navigator!A1" display="Navigator" xr:uid="{CB284CBF-B294-43C3-BE9A-A88AEF221815}"/>
  </hyperlink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512A0-80E3-4C76-B49A-35C917D20126}">
  <sheetPr codeName="Sheet18"/>
  <dimension ref="A1:O41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8.7109375" style="3" customWidth="1"/>
    <col min="3" max="3" width="10.7109375" style="3" bestFit="1" customWidth="1"/>
    <col min="4" max="5" width="12.140625" style="3" customWidth="1"/>
    <col min="6" max="6" width="19.5703125" style="3" bestFit="1" customWidth="1"/>
    <col min="7" max="7" width="4.7109375" style="3" customWidth="1"/>
    <col min="8" max="8" width="3.7109375" style="40" customWidth="1"/>
    <col min="9" max="9" width="15.140625" style="3" customWidth="1"/>
    <col min="10" max="10" width="11.85546875" style="3" bestFit="1" customWidth="1"/>
    <col min="11" max="11" width="9.140625" style="3"/>
    <col min="12" max="12" width="15.42578125" style="3" bestFit="1" customWidth="1"/>
    <col min="13" max="13" width="11.85546875" style="3" bestFit="1" customWidth="1"/>
    <col min="14" max="16384" width="9.140625" style="3"/>
  </cols>
  <sheetData>
    <row r="1" spans="1:15" ht="15.75" x14ac:dyDescent="0.25">
      <c r="A1" s="8">
        <f ca="1">VALUE(MID(CELL("filename",A1),FIND("]",CELL("filename",A1))+1,LEN(CELL("filename",A1))-FIND("]",CELL("filename",A1))+1))</f>
        <v>16</v>
      </c>
      <c r="B1" s="57" t="s">
        <v>458</v>
      </c>
      <c r="C1" s="9"/>
      <c r="D1" s="9"/>
      <c r="E1" s="9"/>
      <c r="F1" s="213" t="s">
        <v>41</v>
      </c>
      <c r="G1" s="214"/>
      <c r="I1" s="58" t="s">
        <v>31</v>
      </c>
    </row>
    <row r="2" spans="1:15" x14ac:dyDescent="0.25">
      <c r="A2" s="10"/>
      <c r="B2" s="5"/>
      <c r="C2" s="5"/>
      <c r="D2" s="5"/>
      <c r="E2" s="5"/>
      <c r="F2" s="5"/>
      <c r="G2" s="11"/>
      <c r="H2" s="3" t="s">
        <v>309</v>
      </c>
      <c r="I2"/>
      <c r="J2"/>
      <c r="K2"/>
      <c r="L2"/>
      <c r="M2"/>
      <c r="N2"/>
      <c r="O2"/>
    </row>
    <row r="3" spans="1:15" x14ac:dyDescent="0.25">
      <c r="A3" s="12" t="s">
        <v>14</v>
      </c>
      <c r="B3" s="5" t="s">
        <v>350</v>
      </c>
      <c r="C3" s="5"/>
      <c r="D3" s="5"/>
      <c r="E3" s="5"/>
      <c r="F3" s="5"/>
      <c r="G3" s="11"/>
      <c r="H3" s="3"/>
      <c r="I3"/>
      <c r="J3"/>
      <c r="K3"/>
      <c r="L3"/>
      <c r="M3"/>
      <c r="N3"/>
      <c r="O3"/>
    </row>
    <row r="4" spans="1:15" x14ac:dyDescent="0.25">
      <c r="A4" s="13">
        <f ca="1">INDEX('Point Grid'!B:B,MATCH('16'!A1,'Point Grid'!A:A,0))</f>
        <v>2</v>
      </c>
      <c r="B4" s="5" t="s">
        <v>351</v>
      </c>
      <c r="C4" s="5"/>
      <c r="D4" s="5"/>
      <c r="E4" s="5"/>
      <c r="F4" s="5"/>
      <c r="G4" s="11"/>
      <c r="H4" s="3"/>
      <c r="I4"/>
      <c r="J4"/>
      <c r="K4"/>
      <c r="L4"/>
      <c r="M4"/>
      <c r="N4"/>
      <c r="O4"/>
    </row>
    <row r="5" spans="1:15" x14ac:dyDescent="0.25">
      <c r="A5" s="10"/>
      <c r="B5" s="5"/>
      <c r="C5" s="5"/>
      <c r="D5" s="5"/>
      <c r="E5" s="5"/>
      <c r="F5" s="5"/>
      <c r="G5" s="11"/>
      <c r="H5" s="3"/>
      <c r="I5"/>
      <c r="J5"/>
      <c r="K5"/>
      <c r="L5"/>
      <c r="M5"/>
      <c r="N5"/>
      <c r="O5"/>
    </row>
    <row r="6" spans="1:15" x14ac:dyDescent="0.25">
      <c r="A6" s="10"/>
      <c r="B6" s="54" t="s">
        <v>253</v>
      </c>
      <c r="C6" s="59" t="s">
        <v>254</v>
      </c>
      <c r="D6" s="5"/>
      <c r="E6" s="5"/>
      <c r="F6" s="5"/>
      <c r="G6" s="11"/>
      <c r="H6" s="3"/>
      <c r="I6"/>
      <c r="J6"/>
      <c r="K6"/>
      <c r="L6"/>
      <c r="M6"/>
      <c r="N6"/>
      <c r="O6"/>
    </row>
    <row r="7" spans="1:15" x14ac:dyDescent="0.25">
      <c r="A7" s="10"/>
      <c r="B7" s="52">
        <v>0</v>
      </c>
      <c r="C7" s="135">
        <v>0.9</v>
      </c>
      <c r="D7" s="5"/>
      <c r="E7" s="5"/>
      <c r="F7" s="5"/>
      <c r="G7" s="11"/>
      <c r="H7" s="3"/>
      <c r="I7"/>
      <c r="J7"/>
      <c r="K7"/>
      <c r="L7"/>
      <c r="M7"/>
      <c r="N7"/>
      <c r="O7"/>
    </row>
    <row r="8" spans="1:15" x14ac:dyDescent="0.25">
      <c r="A8" s="10"/>
      <c r="B8" s="52">
        <v>1000</v>
      </c>
      <c r="C8" s="135">
        <v>0.09</v>
      </c>
      <c r="D8" s="5"/>
      <c r="E8" s="5"/>
      <c r="F8" s="5"/>
      <c r="G8" s="11"/>
      <c r="H8" s="3"/>
      <c r="I8"/>
      <c r="J8"/>
      <c r="K8"/>
      <c r="L8"/>
      <c r="M8"/>
      <c r="N8"/>
      <c r="O8"/>
    </row>
    <row r="9" spans="1:15" x14ac:dyDescent="0.25">
      <c r="A9" s="10"/>
      <c r="B9" s="53">
        <v>10000</v>
      </c>
      <c r="C9" s="136">
        <v>0.01</v>
      </c>
      <c r="D9" s="5"/>
      <c r="E9" s="5"/>
      <c r="F9" s="5"/>
      <c r="G9" s="11"/>
      <c r="H9" s="3"/>
      <c r="I9"/>
      <c r="J9"/>
      <c r="K9"/>
      <c r="L9"/>
      <c r="M9"/>
      <c r="N9"/>
      <c r="O9"/>
    </row>
    <row r="10" spans="1:15" x14ac:dyDescent="0.25">
      <c r="A10" s="10"/>
      <c r="B10" s="5"/>
      <c r="C10" s="5"/>
      <c r="D10" s="5"/>
      <c r="E10" s="5"/>
      <c r="F10" s="5"/>
      <c r="G10" s="11"/>
      <c r="H10" s="3"/>
      <c r="I10"/>
      <c r="J10"/>
      <c r="K10"/>
      <c r="L10"/>
      <c r="M10"/>
      <c r="N10"/>
      <c r="O10"/>
    </row>
    <row r="11" spans="1:15" x14ac:dyDescent="0.25">
      <c r="A11" s="10"/>
      <c r="B11" s="137">
        <v>0.1</v>
      </c>
      <c r="C11" s="111" t="s">
        <v>255</v>
      </c>
      <c r="D11" s="111"/>
      <c r="E11" s="111"/>
      <c r="F11" s="124"/>
      <c r="G11" s="11"/>
      <c r="H11" s="3"/>
      <c r="I11"/>
      <c r="J11"/>
      <c r="K11"/>
      <c r="L11"/>
      <c r="M11"/>
      <c r="N11"/>
      <c r="O11"/>
    </row>
    <row r="12" spans="1:15" x14ac:dyDescent="0.25">
      <c r="A12" s="10"/>
      <c r="B12" s="52">
        <v>2000</v>
      </c>
      <c r="C12" s="5" t="s">
        <v>256</v>
      </c>
      <c r="D12" s="5"/>
      <c r="E12" s="5"/>
      <c r="F12" s="108"/>
      <c r="G12" s="11"/>
      <c r="H12" s="3"/>
      <c r="I12"/>
      <c r="J12"/>
      <c r="K12"/>
      <c r="L12"/>
      <c r="M12"/>
      <c r="N12"/>
      <c r="O12"/>
    </row>
    <row r="13" spans="1:15" x14ac:dyDescent="0.25">
      <c r="A13" s="10"/>
      <c r="B13" s="53">
        <v>5000</v>
      </c>
      <c r="C13" s="69" t="s">
        <v>257</v>
      </c>
      <c r="D13" s="69"/>
      <c r="E13" s="69"/>
      <c r="F13" s="109"/>
      <c r="G13" s="11"/>
      <c r="H13" s="3"/>
      <c r="I13"/>
      <c r="J13"/>
      <c r="K13"/>
      <c r="L13"/>
      <c r="M13"/>
      <c r="N13"/>
      <c r="O13"/>
    </row>
    <row r="14" spans="1:15" x14ac:dyDescent="0.25">
      <c r="A14" s="10"/>
      <c r="B14" s="5"/>
      <c r="C14" s="5"/>
      <c r="D14" s="5"/>
      <c r="E14" s="5"/>
      <c r="F14" s="5"/>
      <c r="G14" s="11"/>
      <c r="H14" s="3"/>
      <c r="I14"/>
      <c r="J14"/>
      <c r="K14"/>
      <c r="L14"/>
      <c r="M14"/>
      <c r="N14"/>
      <c r="O14"/>
    </row>
    <row r="15" spans="1:15" x14ac:dyDescent="0.25">
      <c r="A15" s="10"/>
      <c r="B15" s="5" t="s">
        <v>258</v>
      </c>
      <c r="C15" s="5"/>
      <c r="D15" s="5"/>
      <c r="E15" s="5"/>
      <c r="F15" s="5"/>
      <c r="G15" s="11"/>
      <c r="H15" s="3"/>
      <c r="I15"/>
      <c r="J15"/>
      <c r="K15"/>
      <c r="L15"/>
      <c r="M15"/>
      <c r="N15"/>
      <c r="O15"/>
    </row>
    <row r="16" spans="1:15" x14ac:dyDescent="0.25">
      <c r="A16" s="10"/>
      <c r="B16" s="5"/>
      <c r="C16" s="5"/>
      <c r="D16" s="5"/>
      <c r="E16" s="5"/>
      <c r="F16" s="5"/>
      <c r="G16" s="11"/>
      <c r="H16" s="3"/>
      <c r="I16"/>
      <c r="J16"/>
      <c r="K16"/>
      <c r="L16"/>
      <c r="M16"/>
      <c r="N16"/>
      <c r="O16"/>
    </row>
    <row r="17" spans="1:15" x14ac:dyDescent="0.25">
      <c r="A17" s="14" t="s">
        <v>2</v>
      </c>
      <c r="B17" s="5" t="s">
        <v>259</v>
      </c>
      <c r="C17" s="5"/>
      <c r="D17" s="5"/>
      <c r="E17" s="5"/>
      <c r="F17" s="5"/>
      <c r="G17" s="11"/>
      <c r="H17" s="3"/>
      <c r="I17"/>
      <c r="J17"/>
      <c r="K17"/>
      <c r="L17"/>
      <c r="M17"/>
      <c r="N17"/>
      <c r="O17"/>
    </row>
    <row r="18" spans="1:15" ht="15.75" thickBot="1" x14ac:dyDescent="0.3">
      <c r="A18" s="13">
        <f ca="1">INDEX('Point Grid'!$C$8:$I$27,MATCH($A$1,'Point Grid'!$A$8:$A$27,0),MATCH(A17,'Point Grid'!$C$7:$I$7,0))</f>
        <v>2</v>
      </c>
      <c r="B18" s="5"/>
      <c r="C18" s="5"/>
      <c r="D18" s="5"/>
      <c r="E18" s="5"/>
      <c r="F18" s="5"/>
      <c r="G18" s="11"/>
      <c r="H18" s="3"/>
      <c r="I18"/>
      <c r="J18"/>
      <c r="K18"/>
      <c r="L18"/>
      <c r="M18"/>
      <c r="N18"/>
      <c r="O18"/>
    </row>
    <row r="19" spans="1:15" ht="15.75" thickBot="1" x14ac:dyDescent="0.3">
      <c r="A19" s="4"/>
      <c r="B19" s="5"/>
      <c r="C19" s="5"/>
      <c r="D19" s="5"/>
      <c r="E19" s="5"/>
      <c r="F19" s="5"/>
      <c r="G19" s="11"/>
      <c r="H19" s="3"/>
      <c r="I19"/>
      <c r="J19"/>
      <c r="K19"/>
      <c r="L19"/>
      <c r="M19"/>
      <c r="N19"/>
      <c r="O19"/>
    </row>
    <row r="20" spans="1:15" ht="15.75" thickBot="1" x14ac:dyDescent="0.3">
      <c r="A20" s="15"/>
      <c r="B20" s="16"/>
      <c r="C20" s="16"/>
      <c r="D20" s="16"/>
      <c r="E20" s="16"/>
      <c r="F20" s="16"/>
      <c r="G20" s="17"/>
      <c r="H20" s="3"/>
      <c r="I20"/>
      <c r="J20"/>
      <c r="K20"/>
      <c r="L20"/>
      <c r="M20"/>
      <c r="N20"/>
      <c r="O20"/>
    </row>
    <row r="21" spans="1:15" x14ac:dyDescent="0.25">
      <c r="H21" s="3"/>
    </row>
    <row r="22" spans="1:15" x14ac:dyDescent="0.25">
      <c r="H22" s="3"/>
    </row>
    <row r="23" spans="1:15" x14ac:dyDescent="0.25">
      <c r="H23" s="3"/>
    </row>
    <row r="24" spans="1:15" x14ac:dyDescent="0.25">
      <c r="H24" s="3"/>
    </row>
    <row r="25" spans="1:15" x14ac:dyDescent="0.25">
      <c r="H25" s="3"/>
    </row>
    <row r="26" spans="1:15" x14ac:dyDescent="0.25">
      <c r="H26" s="3"/>
    </row>
    <row r="27" spans="1:15" x14ac:dyDescent="0.25">
      <c r="H27" s="3"/>
    </row>
    <row r="28" spans="1:15" x14ac:dyDescent="0.25">
      <c r="H28" s="3"/>
    </row>
    <row r="29" spans="1:15" x14ac:dyDescent="0.25">
      <c r="H29" s="3"/>
    </row>
    <row r="30" spans="1:15" x14ac:dyDescent="0.25">
      <c r="H30" s="3"/>
    </row>
    <row r="31" spans="1:15" x14ac:dyDescent="0.25">
      <c r="H31" s="3"/>
    </row>
    <row r="32" spans="1:15" x14ac:dyDescent="0.25">
      <c r="H32" s="3"/>
    </row>
    <row r="33" spans="8:8" x14ac:dyDescent="0.25">
      <c r="H33" s="3"/>
    </row>
    <row r="34" spans="8:8" x14ac:dyDescent="0.25">
      <c r="H34" s="3"/>
    </row>
    <row r="35" spans="8:8" x14ac:dyDescent="0.25">
      <c r="H35" s="3"/>
    </row>
    <row r="36" spans="8:8" x14ac:dyDescent="0.25">
      <c r="H36" s="3"/>
    </row>
    <row r="37" spans="8:8" x14ac:dyDescent="0.25">
      <c r="H37" s="3"/>
    </row>
    <row r="38" spans="8:8" x14ac:dyDescent="0.25">
      <c r="H38" s="3"/>
    </row>
    <row r="39" spans="8:8" x14ac:dyDescent="0.25">
      <c r="H39" s="3"/>
    </row>
    <row r="40" spans="8:8" x14ac:dyDescent="0.25">
      <c r="H40" s="3"/>
    </row>
    <row r="41" spans="8:8" x14ac:dyDescent="0.25">
      <c r="H41" s="3"/>
    </row>
  </sheetData>
  <sheetProtection formatCells="0" formatColumns="0" formatRows="0"/>
  <mergeCells count="1">
    <mergeCell ref="F1:G1"/>
  </mergeCells>
  <conditionalFormatting sqref="B1">
    <cfRule type="cellIs" dxfId="17" priority="1" operator="equal">
      <formula>"Incomplete"</formula>
    </cfRule>
    <cfRule type="cellIs" dxfId="16" priority="2" operator="equal">
      <formula>"Flag for Review"</formula>
    </cfRule>
    <cfRule type="cellIs" dxfId="15" priority="3" operator="equal">
      <formula>"Finished"</formula>
    </cfRule>
  </conditionalFormatting>
  <dataValidations count="2">
    <dataValidation type="decimal" allowBlank="1" showInputMessage="1" showErrorMessage="1" sqref="A19" xr:uid="{2AA5B510-CE0C-4E3D-AC6E-9D948A22F351}">
      <formula1>0</formula1>
      <formula2>A18</formula2>
    </dataValidation>
    <dataValidation type="list" allowBlank="1" showInputMessage="1" showErrorMessage="1" sqref="B1" xr:uid="{99F92B34-9DCD-4BE2-8076-3C3CA4D8E527}">
      <formula1>"Finished, Flag for Review, Incomplete"</formula1>
    </dataValidation>
  </dataValidations>
  <hyperlinks>
    <hyperlink ref="F1" location="Navigator!A1" display="Navigator" xr:uid="{A4E546C2-C39B-4834-9BD3-E91ADE3D680E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C8A39-862A-44C3-A552-34B04FBF5624}">
  <sheetPr codeName="Sheet2"/>
  <dimension ref="A5:S32"/>
  <sheetViews>
    <sheetView zoomScale="90" zoomScaleNormal="90" workbookViewId="0"/>
  </sheetViews>
  <sheetFormatPr defaultRowHeight="15" x14ac:dyDescent="0.25"/>
  <cols>
    <col min="2" max="2" width="10.42578125" customWidth="1"/>
    <col min="3" max="9" width="7.28515625" customWidth="1"/>
    <col min="10" max="10" width="14.140625" bestFit="1" customWidth="1"/>
    <col min="11" max="11" width="2.7109375" customWidth="1"/>
    <col min="12" max="12" width="13.5703125" bestFit="1" customWidth="1"/>
    <col min="13" max="19" width="7.28515625" customWidth="1"/>
  </cols>
  <sheetData>
    <row r="5" spans="1:19" ht="23.25" x14ac:dyDescent="0.35">
      <c r="A5" s="26" t="s">
        <v>278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</row>
    <row r="6" spans="1:19" ht="15.75" x14ac:dyDescent="0.25">
      <c r="A6" s="34"/>
      <c r="B6" s="210" t="s">
        <v>9</v>
      </c>
      <c r="C6" s="2" t="s">
        <v>1</v>
      </c>
      <c r="D6" s="2"/>
      <c r="E6" s="2"/>
      <c r="F6" s="2"/>
      <c r="G6" s="2"/>
      <c r="H6" s="2"/>
      <c r="I6" s="2"/>
      <c r="J6" s="34"/>
      <c r="L6" s="36" t="s">
        <v>12</v>
      </c>
      <c r="M6" s="2" t="s">
        <v>1</v>
      </c>
      <c r="N6" s="2"/>
      <c r="O6" s="2"/>
      <c r="P6" s="2"/>
      <c r="Q6" s="2"/>
      <c r="R6" s="2"/>
      <c r="S6" s="2"/>
    </row>
    <row r="7" spans="1:19" x14ac:dyDescent="0.25">
      <c r="A7" s="35" t="s">
        <v>0</v>
      </c>
      <c r="B7" s="211"/>
      <c r="C7" s="35" t="s">
        <v>2</v>
      </c>
      <c r="D7" s="35" t="s">
        <v>3</v>
      </c>
      <c r="E7" s="35" t="s">
        <v>4</v>
      </c>
      <c r="F7" s="35" t="s">
        <v>5</v>
      </c>
      <c r="G7" s="35" t="s">
        <v>6</v>
      </c>
      <c r="H7" s="35" t="s">
        <v>7</v>
      </c>
      <c r="I7" s="35" t="s">
        <v>8</v>
      </c>
      <c r="J7" s="35" t="s">
        <v>11</v>
      </c>
      <c r="L7" s="37" t="s">
        <v>0</v>
      </c>
      <c r="M7" s="35" t="s">
        <v>2</v>
      </c>
      <c r="N7" s="35" t="s">
        <v>3</v>
      </c>
      <c r="O7" s="35" t="s">
        <v>4</v>
      </c>
      <c r="P7" s="35" t="s">
        <v>5</v>
      </c>
      <c r="Q7" s="35" t="s">
        <v>6</v>
      </c>
      <c r="R7" s="35" t="s">
        <v>7</v>
      </c>
      <c r="S7" s="35" t="s">
        <v>8</v>
      </c>
    </row>
    <row r="8" spans="1:19" x14ac:dyDescent="0.25">
      <c r="A8" s="30">
        <v>1</v>
      </c>
      <c r="B8" s="31">
        <f>SUM(C8:I8)</f>
        <v>5.75</v>
      </c>
      <c r="C8" s="32">
        <v>2.5</v>
      </c>
      <c r="D8" s="32">
        <v>2</v>
      </c>
      <c r="E8" s="32">
        <v>0.5</v>
      </c>
      <c r="F8" s="32">
        <v>0.75</v>
      </c>
      <c r="G8" s="32"/>
      <c r="H8" s="32"/>
      <c r="I8" s="32"/>
      <c r="J8" s="33" t="str">
        <f ca="1">INDIRECT("'"&amp;A8&amp;"'!B1")</f>
        <v>Incomplete</v>
      </c>
      <c r="L8" s="38">
        <f>A8</f>
        <v>1</v>
      </c>
      <c r="M8" s="32" t="str">
        <f t="shared" ref="M8:S17" ca="1" si="0">_xlfn.IFNA(IF(ISBLANK(INDEX(INDIRECT("'"&amp;$L8&amp;"'!$A:$A"),MATCH(M$7,INDIRECT("'"&amp;$L8&amp;"'!$A:$A"),0)+2)),"",INDEX(INDIRECT("'"&amp;$L8&amp;"'!$A:$A"),MATCH(M$7,INDIRECT("'"&amp;$L8&amp;"'!$A:$A"),0)+2)),"")</f>
        <v/>
      </c>
      <c r="N8" s="32" t="str">
        <f t="shared" ca="1" si="0"/>
        <v/>
      </c>
      <c r="O8" s="32" t="str">
        <f t="shared" ca="1" si="0"/>
        <v/>
      </c>
      <c r="P8" s="32" t="str">
        <f t="shared" ca="1" si="0"/>
        <v/>
      </c>
      <c r="Q8" s="32" t="str">
        <f t="shared" ca="1" si="0"/>
        <v/>
      </c>
      <c r="R8" s="32" t="str">
        <f t="shared" ca="1" si="0"/>
        <v/>
      </c>
      <c r="S8" s="32" t="str">
        <f t="shared" ca="1" si="0"/>
        <v/>
      </c>
    </row>
    <row r="9" spans="1:19" x14ac:dyDescent="0.25">
      <c r="A9" s="25">
        <v>2</v>
      </c>
      <c r="B9" s="29">
        <f t="shared" ref="B9:B27" si="1">SUM(C9:I9)</f>
        <v>2.75</v>
      </c>
      <c r="C9" s="22">
        <v>1</v>
      </c>
      <c r="D9" s="22">
        <v>1</v>
      </c>
      <c r="E9" s="22">
        <v>0.75</v>
      </c>
      <c r="F9" s="22"/>
      <c r="G9" s="22"/>
      <c r="H9" s="22"/>
      <c r="I9" s="22"/>
      <c r="J9" s="21" t="str">
        <f t="shared" ref="J9:J27" ca="1" si="2">INDIRECT("'"&amp;A9&amp;"'!B1")</f>
        <v>Incomplete</v>
      </c>
      <c r="L9" s="39">
        <f t="shared" ref="L9:L27" si="3">A9</f>
        <v>2</v>
      </c>
      <c r="M9" s="22" t="str">
        <f t="shared" ca="1" si="0"/>
        <v/>
      </c>
      <c r="N9" s="22" t="str">
        <f t="shared" ca="1" si="0"/>
        <v/>
      </c>
      <c r="O9" s="22" t="str">
        <f t="shared" ca="1" si="0"/>
        <v/>
      </c>
      <c r="P9" s="22" t="str">
        <f t="shared" ca="1" si="0"/>
        <v/>
      </c>
      <c r="Q9" s="22" t="str">
        <f t="shared" ca="1" si="0"/>
        <v/>
      </c>
      <c r="R9" s="22" t="str">
        <f t="shared" ca="1" si="0"/>
        <v/>
      </c>
      <c r="S9" s="22" t="str">
        <f t="shared" ca="1" si="0"/>
        <v/>
      </c>
    </row>
    <row r="10" spans="1:19" x14ac:dyDescent="0.25">
      <c r="A10" s="25">
        <v>3</v>
      </c>
      <c r="B10" s="29">
        <f t="shared" si="1"/>
        <v>2.5</v>
      </c>
      <c r="C10" s="22">
        <v>2</v>
      </c>
      <c r="D10" s="22">
        <v>0.5</v>
      </c>
      <c r="E10" s="22"/>
      <c r="F10" s="22"/>
      <c r="G10" s="22"/>
      <c r="H10" s="22"/>
      <c r="I10" s="22"/>
      <c r="J10" s="21" t="str">
        <f t="shared" ca="1" si="2"/>
        <v>Incomplete</v>
      </c>
      <c r="L10" s="39">
        <f t="shared" si="3"/>
        <v>3</v>
      </c>
      <c r="M10" s="22" t="str">
        <f t="shared" ca="1" si="0"/>
        <v/>
      </c>
      <c r="N10" s="22" t="str">
        <f t="shared" ca="1" si="0"/>
        <v/>
      </c>
      <c r="O10" s="22" t="str">
        <f t="shared" ca="1" si="0"/>
        <v/>
      </c>
      <c r="P10" s="22" t="str">
        <f t="shared" ca="1" si="0"/>
        <v/>
      </c>
      <c r="Q10" s="22" t="str">
        <f t="shared" ca="1" si="0"/>
        <v/>
      </c>
      <c r="R10" s="22" t="str">
        <f t="shared" ca="1" si="0"/>
        <v/>
      </c>
      <c r="S10" s="22" t="str">
        <f t="shared" ca="1" si="0"/>
        <v/>
      </c>
    </row>
    <row r="11" spans="1:19" x14ac:dyDescent="0.25">
      <c r="A11" s="25">
        <v>4</v>
      </c>
      <c r="B11" s="29">
        <f t="shared" si="1"/>
        <v>2</v>
      </c>
      <c r="C11" s="22">
        <v>1.5</v>
      </c>
      <c r="D11" s="22">
        <v>0.5</v>
      </c>
      <c r="E11" s="22"/>
      <c r="F11" s="22"/>
      <c r="G11" s="22"/>
      <c r="H11" s="22"/>
      <c r="I11" s="22"/>
      <c r="J11" s="21" t="str">
        <f t="shared" ca="1" si="2"/>
        <v>Incomplete</v>
      </c>
      <c r="L11" s="39">
        <f t="shared" si="3"/>
        <v>4</v>
      </c>
      <c r="M11" s="22" t="str">
        <f t="shared" ca="1" si="0"/>
        <v/>
      </c>
      <c r="N11" s="22" t="str">
        <f t="shared" ca="1" si="0"/>
        <v/>
      </c>
      <c r="O11" s="22" t="str">
        <f t="shared" ca="1" si="0"/>
        <v/>
      </c>
      <c r="P11" s="22" t="str">
        <f t="shared" ca="1" si="0"/>
        <v/>
      </c>
      <c r="Q11" s="22" t="str">
        <f t="shared" ca="1" si="0"/>
        <v/>
      </c>
      <c r="R11" s="22" t="str">
        <f t="shared" ca="1" si="0"/>
        <v/>
      </c>
      <c r="S11" s="22" t="str">
        <f t="shared" ca="1" si="0"/>
        <v/>
      </c>
    </row>
    <row r="12" spans="1:19" x14ac:dyDescent="0.25">
      <c r="A12" s="25">
        <v>5</v>
      </c>
      <c r="B12" s="29">
        <f t="shared" si="1"/>
        <v>4.25</v>
      </c>
      <c r="C12" s="22">
        <v>0.75</v>
      </c>
      <c r="D12" s="22">
        <v>1</v>
      </c>
      <c r="E12" s="22">
        <v>1</v>
      </c>
      <c r="F12" s="22">
        <v>0.5</v>
      </c>
      <c r="G12" s="22">
        <v>1</v>
      </c>
      <c r="H12" s="22"/>
      <c r="I12" s="22"/>
      <c r="J12" s="21" t="str">
        <f t="shared" ca="1" si="2"/>
        <v>Incomplete</v>
      </c>
      <c r="L12" s="39">
        <f t="shared" si="3"/>
        <v>5</v>
      </c>
      <c r="M12" s="22" t="str">
        <f t="shared" ca="1" si="0"/>
        <v/>
      </c>
      <c r="N12" s="22" t="str">
        <f t="shared" ca="1" si="0"/>
        <v/>
      </c>
      <c r="O12" s="22" t="str">
        <f t="shared" ca="1" si="0"/>
        <v/>
      </c>
      <c r="P12" s="22" t="str">
        <f t="shared" ca="1" si="0"/>
        <v/>
      </c>
      <c r="Q12" s="22" t="str">
        <f t="shared" ca="1" si="0"/>
        <v/>
      </c>
      <c r="R12" s="22" t="str">
        <f t="shared" ca="1" si="0"/>
        <v/>
      </c>
      <c r="S12" s="22" t="str">
        <f t="shared" ca="1" si="0"/>
        <v/>
      </c>
    </row>
    <row r="13" spans="1:19" x14ac:dyDescent="0.25">
      <c r="A13" s="25">
        <v>6</v>
      </c>
      <c r="B13" s="29">
        <f t="shared" si="1"/>
        <v>4.75</v>
      </c>
      <c r="C13" s="22">
        <v>0.75</v>
      </c>
      <c r="D13" s="22">
        <v>1</v>
      </c>
      <c r="E13" s="22">
        <v>0.5</v>
      </c>
      <c r="F13" s="22">
        <v>0.5</v>
      </c>
      <c r="G13" s="22">
        <v>1.25</v>
      </c>
      <c r="H13" s="22">
        <v>0.75</v>
      </c>
      <c r="I13" s="22"/>
      <c r="J13" s="21" t="str">
        <f t="shared" ca="1" si="2"/>
        <v>Incomplete</v>
      </c>
      <c r="L13" s="39">
        <f t="shared" si="3"/>
        <v>6</v>
      </c>
      <c r="M13" s="22" t="str">
        <f t="shared" ca="1" si="0"/>
        <v/>
      </c>
      <c r="N13" s="22" t="str">
        <f t="shared" ca="1" si="0"/>
        <v/>
      </c>
      <c r="O13" s="22" t="str">
        <f t="shared" ca="1" si="0"/>
        <v/>
      </c>
      <c r="P13" s="22" t="str">
        <f t="shared" ca="1" si="0"/>
        <v/>
      </c>
      <c r="Q13" s="22" t="str">
        <f t="shared" ca="1" si="0"/>
        <v/>
      </c>
      <c r="R13" s="22" t="str">
        <f t="shared" ca="1" si="0"/>
        <v/>
      </c>
      <c r="S13" s="22" t="str">
        <f t="shared" ca="1" si="0"/>
        <v/>
      </c>
    </row>
    <row r="14" spans="1:19" x14ac:dyDescent="0.25">
      <c r="A14" s="25">
        <v>7</v>
      </c>
      <c r="B14" s="29">
        <f t="shared" si="1"/>
        <v>2.75</v>
      </c>
      <c r="C14" s="22">
        <v>0.75</v>
      </c>
      <c r="D14" s="22">
        <v>2</v>
      </c>
      <c r="E14" s="22"/>
      <c r="F14" s="22"/>
      <c r="G14" s="22"/>
      <c r="H14" s="22"/>
      <c r="I14" s="22"/>
      <c r="J14" s="21" t="str">
        <f t="shared" ca="1" si="2"/>
        <v>Incomplete</v>
      </c>
      <c r="L14" s="39">
        <f t="shared" si="3"/>
        <v>7</v>
      </c>
      <c r="M14" s="22" t="str">
        <f t="shared" ca="1" si="0"/>
        <v/>
      </c>
      <c r="N14" s="22" t="str">
        <f t="shared" ca="1" si="0"/>
        <v/>
      </c>
      <c r="O14" s="22" t="str">
        <f t="shared" ca="1" si="0"/>
        <v/>
      </c>
      <c r="P14" s="22" t="str">
        <f t="shared" ca="1" si="0"/>
        <v/>
      </c>
      <c r="Q14" s="22" t="str">
        <f t="shared" ca="1" si="0"/>
        <v/>
      </c>
      <c r="R14" s="22" t="str">
        <f t="shared" ca="1" si="0"/>
        <v/>
      </c>
      <c r="S14" s="22" t="str">
        <f t="shared" ca="1" si="0"/>
        <v/>
      </c>
    </row>
    <row r="15" spans="1:19" x14ac:dyDescent="0.25">
      <c r="A15" s="25">
        <v>8</v>
      </c>
      <c r="B15" s="29">
        <f t="shared" si="1"/>
        <v>3.5</v>
      </c>
      <c r="C15" s="22">
        <v>3</v>
      </c>
      <c r="D15" s="22">
        <v>0.5</v>
      </c>
      <c r="E15" s="22"/>
      <c r="F15" s="22"/>
      <c r="G15" s="22"/>
      <c r="H15" s="22"/>
      <c r="I15" s="22"/>
      <c r="J15" s="21" t="str">
        <f t="shared" ca="1" si="2"/>
        <v>Incomplete</v>
      </c>
      <c r="L15" s="39">
        <f t="shared" si="3"/>
        <v>8</v>
      </c>
      <c r="M15" s="22" t="str">
        <f t="shared" ca="1" si="0"/>
        <v/>
      </c>
      <c r="N15" s="22" t="str">
        <f t="shared" ca="1" si="0"/>
        <v/>
      </c>
      <c r="O15" s="22" t="str">
        <f t="shared" ca="1" si="0"/>
        <v/>
      </c>
      <c r="P15" s="22" t="str">
        <f t="shared" ca="1" si="0"/>
        <v/>
      </c>
      <c r="Q15" s="22" t="str">
        <f t="shared" ca="1" si="0"/>
        <v/>
      </c>
      <c r="R15" s="22" t="str">
        <f t="shared" ca="1" si="0"/>
        <v/>
      </c>
      <c r="S15" s="22" t="str">
        <f t="shared" ca="1" si="0"/>
        <v/>
      </c>
    </row>
    <row r="16" spans="1:19" x14ac:dyDescent="0.25">
      <c r="A16" s="25">
        <v>9</v>
      </c>
      <c r="B16" s="29">
        <f t="shared" si="1"/>
        <v>3.5</v>
      </c>
      <c r="C16" s="22">
        <v>1</v>
      </c>
      <c r="D16" s="22">
        <v>1</v>
      </c>
      <c r="E16" s="22">
        <v>1.5</v>
      </c>
      <c r="F16" s="22"/>
      <c r="G16" s="22"/>
      <c r="H16" s="22"/>
      <c r="I16" s="22"/>
      <c r="J16" s="21" t="str">
        <f t="shared" ca="1" si="2"/>
        <v>Incomplete</v>
      </c>
      <c r="L16" s="39">
        <f t="shared" si="3"/>
        <v>9</v>
      </c>
      <c r="M16" s="22" t="str">
        <f t="shared" ca="1" si="0"/>
        <v/>
      </c>
      <c r="N16" s="22" t="str">
        <f t="shared" ca="1" si="0"/>
        <v/>
      </c>
      <c r="O16" s="22" t="str">
        <f t="shared" ca="1" si="0"/>
        <v/>
      </c>
      <c r="P16" s="22" t="str">
        <f t="shared" ca="1" si="0"/>
        <v/>
      </c>
      <c r="Q16" s="22" t="str">
        <f t="shared" ca="1" si="0"/>
        <v/>
      </c>
      <c r="R16" s="22" t="str">
        <f t="shared" ca="1" si="0"/>
        <v/>
      </c>
      <c r="S16" s="22" t="str">
        <f t="shared" ca="1" si="0"/>
        <v/>
      </c>
    </row>
    <row r="17" spans="1:19" x14ac:dyDescent="0.25">
      <c r="A17" s="25">
        <v>10</v>
      </c>
      <c r="B17" s="29">
        <f t="shared" si="1"/>
        <v>5.5</v>
      </c>
      <c r="C17" s="22">
        <v>2.5</v>
      </c>
      <c r="D17" s="22">
        <v>2.5</v>
      </c>
      <c r="E17" s="22">
        <v>0.5</v>
      </c>
      <c r="F17" s="22"/>
      <c r="G17" s="22"/>
      <c r="H17" s="22"/>
      <c r="I17" s="22"/>
      <c r="J17" s="21" t="str">
        <f t="shared" ca="1" si="2"/>
        <v>Incomplete</v>
      </c>
      <c r="L17" s="39">
        <f t="shared" si="3"/>
        <v>10</v>
      </c>
      <c r="M17" s="22" t="str">
        <f t="shared" ca="1" si="0"/>
        <v/>
      </c>
      <c r="N17" s="22" t="str">
        <f t="shared" ca="1" si="0"/>
        <v/>
      </c>
      <c r="O17" s="22" t="str">
        <f t="shared" ca="1" si="0"/>
        <v/>
      </c>
      <c r="P17" s="22" t="str">
        <f t="shared" ca="1" si="0"/>
        <v/>
      </c>
      <c r="Q17" s="22" t="str">
        <f t="shared" ca="1" si="0"/>
        <v/>
      </c>
      <c r="R17" s="22" t="str">
        <f t="shared" ca="1" si="0"/>
        <v/>
      </c>
      <c r="S17" s="22" t="str">
        <f t="shared" ca="1" si="0"/>
        <v/>
      </c>
    </row>
    <row r="18" spans="1:19" x14ac:dyDescent="0.25">
      <c r="A18" s="25">
        <v>11</v>
      </c>
      <c r="B18" s="29">
        <f t="shared" si="1"/>
        <v>3.5</v>
      </c>
      <c r="C18" s="22">
        <v>2</v>
      </c>
      <c r="D18" s="22">
        <v>1</v>
      </c>
      <c r="E18" s="22">
        <v>0.5</v>
      </c>
      <c r="F18" s="22"/>
      <c r="G18" s="22"/>
      <c r="H18" s="22"/>
      <c r="I18" s="22"/>
      <c r="J18" s="21" t="str">
        <f t="shared" ca="1" si="2"/>
        <v>Incomplete</v>
      </c>
      <c r="L18" s="39">
        <f t="shared" si="3"/>
        <v>11</v>
      </c>
      <c r="M18" s="22" t="str">
        <f t="shared" ref="M18:S28" ca="1" si="4">_xlfn.IFNA(IF(ISBLANK(INDEX(INDIRECT("'"&amp;$L18&amp;"'!$A:$A"),MATCH(M$7,INDIRECT("'"&amp;$L18&amp;"'!$A:$A"),0)+2)),"",INDEX(INDIRECT("'"&amp;$L18&amp;"'!$A:$A"),MATCH(M$7,INDIRECT("'"&amp;$L18&amp;"'!$A:$A"),0)+2)),"")</f>
        <v/>
      </c>
      <c r="N18" s="22" t="str">
        <f t="shared" ca="1" si="4"/>
        <v/>
      </c>
      <c r="O18" s="22" t="str">
        <f t="shared" ca="1" si="4"/>
        <v/>
      </c>
      <c r="P18" s="22" t="str">
        <f t="shared" ca="1" si="4"/>
        <v/>
      </c>
      <c r="Q18" s="22" t="str">
        <f t="shared" ca="1" si="4"/>
        <v/>
      </c>
      <c r="R18" s="22" t="str">
        <f t="shared" ca="1" si="4"/>
        <v/>
      </c>
      <c r="S18" s="22" t="str">
        <f t="shared" ca="1" si="4"/>
        <v/>
      </c>
    </row>
    <row r="19" spans="1:19" x14ac:dyDescent="0.25">
      <c r="A19" s="25">
        <v>12</v>
      </c>
      <c r="B19" s="29">
        <f t="shared" si="1"/>
        <v>2</v>
      </c>
      <c r="C19" s="22">
        <v>2</v>
      </c>
      <c r="D19" s="22"/>
      <c r="E19" s="22"/>
      <c r="F19" s="22"/>
      <c r="G19" s="22"/>
      <c r="H19" s="22"/>
      <c r="I19" s="22"/>
      <c r="J19" s="21" t="str">
        <f t="shared" ca="1" si="2"/>
        <v>Incomplete</v>
      </c>
      <c r="L19" s="39">
        <f t="shared" si="3"/>
        <v>12</v>
      </c>
      <c r="M19" s="22" t="str">
        <f t="shared" ca="1" si="4"/>
        <v/>
      </c>
      <c r="N19" s="22" t="str">
        <f t="shared" ca="1" si="4"/>
        <v/>
      </c>
      <c r="O19" s="22" t="str">
        <f t="shared" ca="1" si="4"/>
        <v/>
      </c>
      <c r="P19" s="22" t="str">
        <f t="shared" ca="1" si="4"/>
        <v/>
      </c>
      <c r="Q19" s="22" t="str">
        <f t="shared" ca="1" si="4"/>
        <v/>
      </c>
      <c r="R19" s="22" t="str">
        <f t="shared" ca="1" si="4"/>
        <v/>
      </c>
      <c r="S19" s="22" t="str">
        <f t="shared" ca="1" si="4"/>
        <v/>
      </c>
    </row>
    <row r="20" spans="1:19" x14ac:dyDescent="0.25">
      <c r="A20" s="25">
        <v>13</v>
      </c>
      <c r="B20" s="29">
        <f t="shared" si="1"/>
        <v>4</v>
      </c>
      <c r="C20" s="22">
        <v>0.5</v>
      </c>
      <c r="D20" s="22">
        <v>1.5</v>
      </c>
      <c r="E20" s="22">
        <v>2</v>
      </c>
      <c r="F20" s="22"/>
      <c r="G20" s="22"/>
      <c r="H20" s="22"/>
      <c r="I20" s="22"/>
      <c r="J20" s="21" t="str">
        <f t="shared" ca="1" si="2"/>
        <v>Incomplete</v>
      </c>
      <c r="L20" s="39">
        <f t="shared" si="3"/>
        <v>13</v>
      </c>
      <c r="M20" s="22" t="str">
        <f t="shared" ca="1" si="4"/>
        <v/>
      </c>
      <c r="N20" s="22" t="str">
        <f t="shared" ca="1" si="4"/>
        <v/>
      </c>
      <c r="O20" s="22" t="str">
        <f t="shared" ca="1" si="4"/>
        <v/>
      </c>
      <c r="P20" s="22" t="str">
        <f t="shared" ca="1" si="4"/>
        <v/>
      </c>
      <c r="Q20" s="22" t="str">
        <f t="shared" ca="1" si="4"/>
        <v/>
      </c>
      <c r="R20" s="22" t="str">
        <f t="shared" ca="1" si="4"/>
        <v/>
      </c>
      <c r="S20" s="22" t="str">
        <f t="shared" ca="1" si="4"/>
        <v/>
      </c>
    </row>
    <row r="21" spans="1:19" x14ac:dyDescent="0.25">
      <c r="A21" s="25">
        <v>14</v>
      </c>
      <c r="B21" s="29">
        <f t="shared" si="1"/>
        <v>3.25</v>
      </c>
      <c r="C21" s="22">
        <v>3.25</v>
      </c>
      <c r="D21" s="22"/>
      <c r="E21" s="22"/>
      <c r="F21" s="22"/>
      <c r="G21" s="22"/>
      <c r="H21" s="22"/>
      <c r="I21" s="22"/>
      <c r="J21" s="21" t="str">
        <f t="shared" ca="1" si="2"/>
        <v>Incomplete</v>
      </c>
      <c r="L21" s="39">
        <f t="shared" si="3"/>
        <v>14</v>
      </c>
      <c r="M21" s="22" t="str">
        <f t="shared" ca="1" si="4"/>
        <v/>
      </c>
      <c r="N21" s="22" t="str">
        <f t="shared" ca="1" si="4"/>
        <v/>
      </c>
      <c r="O21" s="22" t="str">
        <f t="shared" ca="1" si="4"/>
        <v/>
      </c>
      <c r="P21" s="22" t="str">
        <f t="shared" ca="1" si="4"/>
        <v/>
      </c>
      <c r="Q21" s="22" t="str">
        <f t="shared" ca="1" si="4"/>
        <v/>
      </c>
      <c r="R21" s="22" t="str">
        <f t="shared" ca="1" si="4"/>
        <v/>
      </c>
      <c r="S21" s="22" t="str">
        <f t="shared" ca="1" si="4"/>
        <v/>
      </c>
    </row>
    <row r="22" spans="1:19" x14ac:dyDescent="0.25">
      <c r="A22" s="25">
        <v>15</v>
      </c>
      <c r="B22" s="29">
        <f t="shared" si="1"/>
        <v>2</v>
      </c>
      <c r="C22" s="22">
        <v>1</v>
      </c>
      <c r="D22" s="22">
        <v>1</v>
      </c>
      <c r="E22" s="22"/>
      <c r="F22" s="22"/>
      <c r="G22" s="22"/>
      <c r="H22" s="22"/>
      <c r="I22" s="22"/>
      <c r="J22" s="21" t="str">
        <f t="shared" ca="1" si="2"/>
        <v>Incomplete</v>
      </c>
      <c r="L22" s="39">
        <f t="shared" si="3"/>
        <v>15</v>
      </c>
      <c r="M22" s="22" t="str">
        <f t="shared" ca="1" si="4"/>
        <v/>
      </c>
      <c r="N22" s="22" t="str">
        <f t="shared" ca="1" si="4"/>
        <v/>
      </c>
      <c r="O22" s="22" t="str">
        <f t="shared" ca="1" si="4"/>
        <v/>
      </c>
      <c r="P22" s="22" t="str">
        <f t="shared" ca="1" si="4"/>
        <v/>
      </c>
      <c r="Q22" s="22" t="str">
        <f t="shared" ca="1" si="4"/>
        <v/>
      </c>
      <c r="R22" s="22" t="str">
        <f t="shared" ca="1" si="4"/>
        <v/>
      </c>
      <c r="S22" s="22" t="str">
        <f t="shared" ca="1" si="4"/>
        <v/>
      </c>
    </row>
    <row r="23" spans="1:19" x14ac:dyDescent="0.25">
      <c r="A23" s="25">
        <v>16</v>
      </c>
      <c r="B23" s="29">
        <f t="shared" si="1"/>
        <v>2</v>
      </c>
      <c r="C23" s="22">
        <v>2</v>
      </c>
      <c r="D23" s="22"/>
      <c r="E23" s="22"/>
      <c r="F23" s="22"/>
      <c r="G23" s="22"/>
      <c r="H23" s="22"/>
      <c r="I23" s="22"/>
      <c r="J23" s="21" t="str">
        <f t="shared" ca="1" si="2"/>
        <v>Incomplete</v>
      </c>
      <c r="L23" s="39">
        <f t="shared" si="3"/>
        <v>16</v>
      </c>
      <c r="M23" s="22" t="str">
        <f t="shared" ca="1" si="4"/>
        <v/>
      </c>
      <c r="N23" s="22" t="str">
        <f t="shared" ca="1" si="4"/>
        <v/>
      </c>
      <c r="O23" s="22" t="str">
        <f t="shared" ca="1" si="4"/>
        <v/>
      </c>
      <c r="P23" s="22" t="str">
        <f t="shared" ca="1" si="4"/>
        <v/>
      </c>
      <c r="Q23" s="22" t="str">
        <f t="shared" ca="1" si="4"/>
        <v/>
      </c>
      <c r="R23" s="22" t="str">
        <f t="shared" ca="1" si="4"/>
        <v/>
      </c>
      <c r="S23" s="22" t="str">
        <f t="shared" ca="1" si="4"/>
        <v/>
      </c>
    </row>
    <row r="24" spans="1:19" x14ac:dyDescent="0.25">
      <c r="A24" s="25">
        <v>17</v>
      </c>
      <c r="B24" s="29">
        <f t="shared" si="1"/>
        <v>1</v>
      </c>
      <c r="C24" s="22">
        <v>1</v>
      </c>
      <c r="D24" s="22"/>
      <c r="E24" s="22"/>
      <c r="F24" s="22"/>
      <c r="G24" s="22"/>
      <c r="H24" s="22"/>
      <c r="I24" s="22"/>
      <c r="J24" s="21" t="str">
        <f t="shared" ca="1" si="2"/>
        <v>Incomplete</v>
      </c>
      <c r="L24" s="39">
        <f t="shared" si="3"/>
        <v>17</v>
      </c>
      <c r="M24" s="22" t="str">
        <f t="shared" ca="1" si="4"/>
        <v/>
      </c>
      <c r="N24" s="22" t="str">
        <f t="shared" ca="1" si="4"/>
        <v/>
      </c>
      <c r="O24" s="22" t="str">
        <f t="shared" ca="1" si="4"/>
        <v/>
      </c>
      <c r="P24" s="22" t="str">
        <f t="shared" ca="1" si="4"/>
        <v/>
      </c>
      <c r="Q24" s="22" t="str">
        <f t="shared" ca="1" si="4"/>
        <v/>
      </c>
      <c r="R24" s="22" t="str">
        <f t="shared" ca="1" si="4"/>
        <v/>
      </c>
      <c r="S24" s="22" t="str">
        <f t="shared" ca="1" si="4"/>
        <v/>
      </c>
    </row>
    <row r="25" spans="1:19" x14ac:dyDescent="0.25">
      <c r="A25" s="25">
        <v>18</v>
      </c>
      <c r="B25" s="29">
        <f t="shared" si="1"/>
        <v>3.25</v>
      </c>
      <c r="C25" s="22">
        <v>2</v>
      </c>
      <c r="D25" s="22">
        <v>1</v>
      </c>
      <c r="E25" s="22">
        <v>0.25</v>
      </c>
      <c r="F25" s="22"/>
      <c r="G25" s="22"/>
      <c r="H25" s="22"/>
      <c r="I25" s="22"/>
      <c r="J25" s="21" t="str">
        <f t="shared" ca="1" si="2"/>
        <v>Incomplete</v>
      </c>
      <c r="L25" s="39">
        <f t="shared" si="3"/>
        <v>18</v>
      </c>
      <c r="M25" s="22" t="str">
        <f t="shared" ca="1" si="4"/>
        <v/>
      </c>
      <c r="N25" s="22" t="str">
        <f t="shared" ca="1" si="4"/>
        <v/>
      </c>
      <c r="O25" s="22" t="str">
        <f t="shared" ca="1" si="4"/>
        <v/>
      </c>
      <c r="P25" s="22" t="str">
        <f t="shared" ca="1" si="4"/>
        <v/>
      </c>
      <c r="Q25" s="22" t="str">
        <f t="shared" ca="1" si="4"/>
        <v/>
      </c>
      <c r="R25" s="22" t="str">
        <f t="shared" ca="1" si="4"/>
        <v/>
      </c>
      <c r="S25" s="22" t="str">
        <f t="shared" ca="1" si="4"/>
        <v/>
      </c>
    </row>
    <row r="26" spans="1:19" x14ac:dyDescent="0.25">
      <c r="A26" s="25">
        <v>19</v>
      </c>
      <c r="B26" s="29">
        <f t="shared" si="1"/>
        <v>2.5</v>
      </c>
      <c r="C26" s="22">
        <v>1</v>
      </c>
      <c r="D26" s="22">
        <v>0.5</v>
      </c>
      <c r="E26" s="22">
        <v>1</v>
      </c>
      <c r="F26" s="22"/>
      <c r="G26" s="22"/>
      <c r="H26" s="22"/>
      <c r="I26" s="22"/>
      <c r="J26" s="21" t="str">
        <f t="shared" ca="1" si="2"/>
        <v>Incomplete</v>
      </c>
      <c r="L26" s="39">
        <f t="shared" si="3"/>
        <v>19</v>
      </c>
      <c r="M26" s="22" t="str">
        <f t="shared" ca="1" si="4"/>
        <v/>
      </c>
      <c r="N26" s="22" t="str">
        <f t="shared" ca="1" si="4"/>
        <v/>
      </c>
      <c r="O26" s="22" t="str">
        <f t="shared" ca="1" si="4"/>
        <v/>
      </c>
      <c r="P26" s="22" t="str">
        <f t="shared" ca="1" si="4"/>
        <v/>
      </c>
      <c r="Q26" s="22" t="str">
        <f t="shared" ca="1" si="4"/>
        <v/>
      </c>
      <c r="R26" s="22" t="str">
        <f t="shared" ca="1" si="4"/>
        <v/>
      </c>
      <c r="S26" s="22" t="str">
        <f t="shared" ca="1" si="4"/>
        <v/>
      </c>
    </row>
    <row r="27" spans="1:19" x14ac:dyDescent="0.25">
      <c r="A27" s="25">
        <v>20</v>
      </c>
      <c r="B27" s="29">
        <f t="shared" si="1"/>
        <v>2.75</v>
      </c>
      <c r="C27" s="22">
        <v>0.75</v>
      </c>
      <c r="D27" s="22">
        <v>0.5</v>
      </c>
      <c r="E27" s="22">
        <v>0.5</v>
      </c>
      <c r="F27" s="22">
        <v>1</v>
      </c>
      <c r="G27" s="22"/>
      <c r="H27" s="22"/>
      <c r="I27" s="22"/>
      <c r="J27" s="21" t="str">
        <f t="shared" ca="1" si="2"/>
        <v>Incomplete</v>
      </c>
      <c r="L27" s="39">
        <f t="shared" si="3"/>
        <v>20</v>
      </c>
      <c r="M27" s="22" t="str">
        <f t="shared" ca="1" si="4"/>
        <v/>
      </c>
      <c r="N27" s="22" t="str">
        <f t="shared" ca="1" si="4"/>
        <v/>
      </c>
      <c r="O27" s="22" t="str">
        <f t="shared" ca="1" si="4"/>
        <v/>
      </c>
      <c r="P27" s="22" t="str">
        <f t="shared" ca="1" si="4"/>
        <v/>
      </c>
      <c r="Q27" s="22" t="str">
        <f t="shared" ca="1" si="4"/>
        <v/>
      </c>
      <c r="R27" s="22" t="str">
        <f t="shared" ca="1" si="4"/>
        <v/>
      </c>
      <c r="S27" s="22" t="str">
        <f t="shared" ca="1" si="4"/>
        <v/>
      </c>
    </row>
    <row r="28" spans="1:19" x14ac:dyDescent="0.25">
      <c r="A28" s="25">
        <v>21</v>
      </c>
      <c r="B28" s="29">
        <f t="shared" ref="B28" si="5">SUM(C28:I28)</f>
        <v>4</v>
      </c>
      <c r="C28" s="22">
        <v>2.5</v>
      </c>
      <c r="D28" s="22">
        <v>1</v>
      </c>
      <c r="E28" s="22">
        <v>0.5</v>
      </c>
      <c r="F28" s="22"/>
      <c r="G28" s="22"/>
      <c r="H28" s="22"/>
      <c r="I28" s="22"/>
      <c r="J28" s="21" t="str">
        <f t="shared" ref="J28" ca="1" si="6">INDIRECT("'"&amp;A28&amp;"'!B1")</f>
        <v>Incomplete</v>
      </c>
      <c r="L28" s="39">
        <f t="shared" ref="L28" si="7">A28</f>
        <v>21</v>
      </c>
      <c r="M28" s="22" t="str">
        <f t="shared" ca="1" si="4"/>
        <v/>
      </c>
      <c r="N28" s="22" t="str">
        <f t="shared" ca="1" si="4"/>
        <v/>
      </c>
      <c r="O28" s="22" t="str">
        <f t="shared" ca="1" si="4"/>
        <v/>
      </c>
      <c r="P28" s="22" t="str">
        <f t="shared" ca="1" si="4"/>
        <v/>
      </c>
      <c r="Q28" s="22" t="str">
        <f t="shared" ca="1" si="4"/>
        <v/>
      </c>
      <c r="R28" s="22" t="str">
        <f t="shared" ca="1" si="4"/>
        <v/>
      </c>
      <c r="S28" s="22" t="str">
        <f t="shared" ca="1" si="4"/>
        <v/>
      </c>
    </row>
    <row r="29" spans="1:19" x14ac:dyDescent="0.25">
      <c r="A29" s="1"/>
    </row>
    <row r="30" spans="1:19" ht="15.75" thickBot="1" x14ac:dyDescent="0.3">
      <c r="A30" s="18" t="s">
        <v>10</v>
      </c>
      <c r="B30" s="19">
        <f>SUM(B8:B28)</f>
        <v>67.5</v>
      </c>
      <c r="L30" s="20" t="s">
        <v>13</v>
      </c>
      <c r="M30" s="19" t="str">
        <f t="array" aca="1" ref="M30" ca="1">IF(SUM(IF(M8:S28="",0,1))=0,"",SUM(M8:S28))</f>
        <v/>
      </c>
      <c r="O30" s="24" t="s">
        <v>15</v>
      </c>
      <c r="P30" s="7" t="str">
        <f ca="1">IF(M30="","",M30/B30)</f>
        <v/>
      </c>
    </row>
    <row r="32" spans="1:19" x14ac:dyDescent="0.25">
      <c r="L32" s="44" t="s">
        <v>39</v>
      </c>
      <c r="M32" s="45">
        <f>MROUND(72%*B30,0.25)</f>
        <v>48.5</v>
      </c>
    </row>
  </sheetData>
  <sheetProtection formatCells="0" formatColumns="0" formatRows="0"/>
  <mergeCells count="1">
    <mergeCell ref="B6:B7"/>
  </mergeCells>
  <conditionalFormatting sqref="C8:I28">
    <cfRule type="expression" dxfId="77" priority="36">
      <formula>ISBLANK(C8)</formula>
    </cfRule>
  </conditionalFormatting>
  <conditionalFormatting sqref="J8:J28">
    <cfRule type="cellIs" dxfId="76" priority="701" operator="equal">
      <formula>"Finished"</formula>
    </cfRule>
    <cfRule type="cellIs" dxfId="75" priority="702" operator="equal">
      <formula>"Flag for Review"</formula>
    </cfRule>
    <cfRule type="cellIs" dxfId="74" priority="703" operator="equal">
      <formula>"Incomplete"</formula>
    </cfRule>
  </conditionalFormatting>
  <conditionalFormatting sqref="M8:S28">
    <cfRule type="expression" dxfId="73" priority="1">
      <formula>M8/C8&gt;=0.75</formula>
    </cfRule>
    <cfRule type="expression" dxfId="72" priority="2">
      <formula>M8/C8&gt;=0.65</formula>
    </cfRule>
    <cfRule type="expression" dxfId="71" priority="3">
      <formula>M8/C8&gt;=0</formula>
    </cfRule>
    <cfRule type="expression" dxfId="70" priority="4">
      <formula>_xlfn.IFNA(MATCH(M$7,INDIRECT("'"&amp;$L8&amp;"'!$A:$A"),0),0)=0</formula>
    </cfRule>
  </conditionalFormatting>
  <conditionalFormatting sqref="P30">
    <cfRule type="expression" dxfId="69" priority="162">
      <formula>LEN(P30)=0</formula>
    </cfRule>
    <cfRule type="cellIs" dxfId="68" priority="163" operator="greaterThanOrEqual">
      <formula>0.75</formula>
    </cfRule>
    <cfRule type="cellIs" dxfId="67" priority="164" operator="greaterThanOrEqual">
      <formula>0.65</formula>
    </cfRule>
    <cfRule type="cellIs" dxfId="66" priority="165" operator="greaterThanOrEqual">
      <formula>0</formula>
    </cfRule>
  </conditionalFormatting>
  <hyperlinks>
    <hyperlink ref="L8" location="'1'!A1" display="'1'!A1" xr:uid="{EEB2F41D-4C5E-45E3-868E-8AB4AC250B33}"/>
    <hyperlink ref="L9" location="'2'!A1" display="'2'!A1" xr:uid="{54381741-FA85-48C9-B9FB-0986002F461F}"/>
    <hyperlink ref="L10" location="'3'!A1" display="'3'!A1" xr:uid="{DDF5B344-2A0C-451F-B5F6-2DC7DE369462}"/>
    <hyperlink ref="L11" location="'4'!A1" display="'4'!A1" xr:uid="{0C5CB486-9354-4C70-9B6F-51C32CCB499E}"/>
    <hyperlink ref="L12" location="'5'!A1" display="'5'!A1" xr:uid="{7E78161F-0455-4E29-A481-EA8D02B932EB}"/>
    <hyperlink ref="L13" location="'6'!A1" display="'6'!A1" xr:uid="{46FCA9F3-44A4-4413-8871-6FA0DEA4DB3B}"/>
    <hyperlink ref="L14" location="'7'!A1" display="'7'!A1" xr:uid="{F2EEC1B2-4F14-4B01-BA35-AA223F0ECD59}"/>
    <hyperlink ref="L15" location="'8'!A1" display="'8'!A1" xr:uid="{380D658B-F52F-49C4-8FCA-15609F15FA96}"/>
    <hyperlink ref="L16" location="'9'!A1" display="'9'!A1" xr:uid="{9B904F90-8A04-433E-9672-86A2B5EFDA59}"/>
    <hyperlink ref="L17" location="'10'!A1" display="'10'!A1" xr:uid="{CF316553-E0E7-42B0-8473-99A45D63D55E}"/>
    <hyperlink ref="L18" location="'11'!A1" display="'11'!A1" xr:uid="{345DB5EE-FCF5-4D3D-A362-10CF234E082F}"/>
    <hyperlink ref="L19" location="'12'!A1" display="'12'!A1" xr:uid="{4887FA27-3BC9-42EE-9ABC-32F4BD751A2C}"/>
    <hyperlink ref="L20" location="'13'!A1" display="'13'!A1" xr:uid="{AD4932DB-B4FB-4D89-A19D-B6DE7FEA3ACA}"/>
    <hyperlink ref="L21" location="'14'!A1" display="'14'!A1" xr:uid="{FD757D54-1A04-407F-85BC-DC29B9D10B10}"/>
    <hyperlink ref="L22" location="'15'!A1" display="'15'!A1" xr:uid="{A83ECE4A-4379-483B-88B6-444BF642EA1B}"/>
    <hyperlink ref="L23" location="'16'!A1" display="'16'!A1" xr:uid="{5D5C15C2-7A88-423B-977E-029D784C93AC}"/>
    <hyperlink ref="L24" location="'17'!A1" display="'17'!A1" xr:uid="{05F5B110-EB25-4448-BE89-788FAE1A5BB4}"/>
    <hyperlink ref="L25" location="'18'!A1" display="'18'!A1" xr:uid="{AB290070-0626-4BED-824D-DEA8E8D5B249}"/>
    <hyperlink ref="A8" location="'1'!A1" display="'1'!A1" xr:uid="{CFFA0440-4925-4E1D-A7CA-9ACA304FC921}"/>
    <hyperlink ref="A9" location="'2'!A1" display="'2'!A1" xr:uid="{C9FB007F-D701-4146-914F-EF441BE99447}"/>
    <hyperlink ref="A10" location="'3'!A1" display="'3'!A1" xr:uid="{2A81A52B-304E-4A2C-BC60-8E16A8C48D9C}"/>
    <hyperlink ref="A11" location="'4'!A1" display="'4'!A1" xr:uid="{66B34D2F-C28F-4176-9B03-547846381DBA}"/>
    <hyperlink ref="A12" location="'5'!A1" display="'5'!A1" xr:uid="{5E4037E5-3452-4B2D-AE5D-77D930C05A9F}"/>
    <hyperlink ref="A13" location="'6'!A1" display="'6'!A1" xr:uid="{C391F207-22DC-4F14-BCDE-8844AD0AA3EE}"/>
    <hyperlink ref="A14" location="'7'!A1" display="'7'!A1" xr:uid="{A38AE76B-9BAB-4518-BD6F-1BE205A7E90D}"/>
    <hyperlink ref="A15" location="'8'!A1" display="'8'!A1" xr:uid="{E82C5443-01F4-411E-A0E3-3595F2B2BBF8}"/>
    <hyperlink ref="A16" location="'9'!A1" display="'9'!A1" xr:uid="{5E0C90FA-874D-4504-9C10-C716B3CA889D}"/>
    <hyperlink ref="A17" location="'10'!A1" display="'10'!A1" xr:uid="{4C7CE00C-44CF-4FAC-9E17-BD4E76C673EF}"/>
    <hyperlink ref="A18" location="'11'!A1" display="'11'!A1" xr:uid="{BE291FC8-A160-4657-A514-472E061AC027}"/>
    <hyperlink ref="A19" location="'12'!A1" display="'12'!A1" xr:uid="{7CF02CE4-BDDF-4F90-A592-40224EB2C865}"/>
    <hyperlink ref="A20" location="'13'!A1" display="'13'!A1" xr:uid="{67F981C5-2158-4BBF-A017-D5B8503E0856}"/>
    <hyperlink ref="A21" location="'14'!A1" display="'14'!A1" xr:uid="{DEDD0535-0E23-403C-8B61-C5D632CD8B6D}"/>
    <hyperlink ref="A22" location="'15'!A1" display="'15'!A1" xr:uid="{F104AFDA-3D58-4EB6-BA89-17E32A0F7487}"/>
    <hyperlink ref="A23" location="'16'!A1" display="'16'!A1" xr:uid="{96EFD0AE-78D2-4511-B3C6-ECA0F02625F1}"/>
    <hyperlink ref="A24" location="'17'!A1" display="'17'!A1" xr:uid="{4A5C76FB-9106-4EA6-915C-F426AA33CDB1}"/>
    <hyperlink ref="A25" location="'18'!A1" display="'18'!A1" xr:uid="{42493673-DCF0-42F5-8986-6B210F19B328}"/>
    <hyperlink ref="L26:L27" location="'18'!A1" display="'18'!A1" xr:uid="{C4D9CF10-E5D1-44D8-BEED-E94D3A691F0D}"/>
    <hyperlink ref="L26" location="'19'!A1" display="'19'!A1" xr:uid="{45E7DD16-5097-4199-89A5-1C572F5154EE}"/>
    <hyperlink ref="L27" location="'20'!A1" display="'20'!A1" xr:uid="{98EC568D-5619-4D5D-A332-ED3E319834DC}"/>
    <hyperlink ref="A26" location="'19'!A1" display="'19'!A1" xr:uid="{968A7BF9-EC4B-4460-B33D-04820E6CB37E}"/>
    <hyperlink ref="A27" location="'20'!A1" display="'20'!A1" xr:uid="{CDD9F52C-B31F-457D-A1DC-45DBD406B99E}"/>
    <hyperlink ref="A28" location="'21'!A1" display="'21'!A1" xr:uid="{58F70401-12FD-4559-B04D-698781DD4E1B}"/>
    <hyperlink ref="L28" location="'21'!A1" display="'21'!A1" xr:uid="{F62CF0D3-1852-438F-976D-F200FD69FC6E}"/>
  </hyperlink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A6938-8AFD-4EA5-8E1E-494DC6AC0CBB}">
  <sheetPr codeName="Sheet19"/>
  <dimension ref="A1:Q34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4.7109375" style="3" customWidth="1"/>
    <col min="3" max="3" width="15" style="3" bestFit="1" customWidth="1"/>
    <col min="4" max="4" width="15.7109375" style="3" customWidth="1"/>
    <col min="5" max="5" width="14.5703125" style="3" customWidth="1"/>
    <col min="6" max="6" width="4.42578125" style="3" customWidth="1"/>
    <col min="7" max="7" width="3.7109375" style="40" customWidth="1"/>
    <col min="8" max="8" width="14.28515625" style="3" customWidth="1"/>
    <col min="9" max="9" width="12.140625" style="3" customWidth="1"/>
    <col min="10" max="10" width="6" style="3" bestFit="1" customWidth="1"/>
    <col min="11" max="11" width="13.42578125" style="3" customWidth="1"/>
    <col min="12" max="12" width="13.5703125" style="3" customWidth="1"/>
    <col min="13" max="13" width="12" style="3" bestFit="1" customWidth="1"/>
    <col min="14" max="16384" width="9.140625" style="3"/>
  </cols>
  <sheetData>
    <row r="1" spans="1:17" ht="15.75" x14ac:dyDescent="0.25">
      <c r="A1" s="8">
        <f ca="1">VALUE(MID(CELL("filename",A1),FIND("]",CELL("filename",A1))+1,LEN(CELL("filename",A1))-FIND("]",CELL("filename",A1))+1))</f>
        <v>17</v>
      </c>
      <c r="B1" s="57" t="s">
        <v>458</v>
      </c>
      <c r="C1" s="9"/>
      <c r="D1" s="9"/>
      <c r="E1" s="213" t="s">
        <v>41</v>
      </c>
      <c r="F1" s="214"/>
      <c r="H1" s="58" t="s">
        <v>31</v>
      </c>
    </row>
    <row r="2" spans="1:17" x14ac:dyDescent="0.25">
      <c r="A2" s="10"/>
      <c r="B2" s="5"/>
      <c r="C2" s="5"/>
      <c r="D2" s="5"/>
      <c r="E2" s="5"/>
      <c r="F2" s="11"/>
      <c r="G2" s="3" t="s">
        <v>309</v>
      </c>
      <c r="H2"/>
      <c r="I2"/>
      <c r="J2"/>
      <c r="K2"/>
      <c r="L2"/>
      <c r="M2"/>
      <c r="N2"/>
      <c r="O2"/>
      <c r="P2"/>
      <c r="Q2"/>
    </row>
    <row r="3" spans="1:17" x14ac:dyDescent="0.25">
      <c r="A3" s="12" t="s">
        <v>14</v>
      </c>
      <c r="B3" s="5" t="s">
        <v>352</v>
      </c>
      <c r="C3" s="5"/>
      <c r="D3" s="5"/>
      <c r="E3" s="5"/>
      <c r="F3" s="11"/>
      <c r="G3" s="3"/>
      <c r="H3"/>
      <c r="I3"/>
      <c r="J3"/>
      <c r="K3"/>
      <c r="L3"/>
      <c r="M3"/>
      <c r="N3"/>
      <c r="O3"/>
      <c r="P3"/>
      <c r="Q3"/>
    </row>
    <row r="4" spans="1:17" x14ac:dyDescent="0.25">
      <c r="A4" s="13">
        <f ca="1">INDEX('Point Grid'!B:B,MATCH(VALUE('17'!A1),'Point Grid'!A:A,0))</f>
        <v>1</v>
      </c>
      <c r="B4" s="5" t="s">
        <v>353</v>
      </c>
      <c r="C4" s="5"/>
      <c r="D4" s="5"/>
      <c r="E4" s="5"/>
      <c r="F4" s="11"/>
      <c r="G4" s="3"/>
      <c r="H4"/>
      <c r="I4"/>
      <c r="J4"/>
      <c r="K4"/>
      <c r="L4"/>
      <c r="M4"/>
      <c r="N4"/>
      <c r="O4"/>
      <c r="P4"/>
      <c r="Q4"/>
    </row>
    <row r="5" spans="1:17" x14ac:dyDescent="0.25">
      <c r="A5" s="10"/>
      <c r="B5" s="5"/>
      <c r="C5" s="5"/>
      <c r="D5" s="5"/>
      <c r="E5" s="5"/>
      <c r="F5" s="11"/>
      <c r="G5" s="3"/>
      <c r="H5"/>
      <c r="I5"/>
      <c r="J5"/>
      <c r="K5"/>
      <c r="L5"/>
      <c r="M5"/>
      <c r="N5"/>
      <c r="O5"/>
      <c r="P5"/>
      <c r="Q5"/>
    </row>
    <row r="6" spans="1:17" x14ac:dyDescent="0.25">
      <c r="A6" s="10"/>
      <c r="B6" s="54" t="s">
        <v>260</v>
      </c>
      <c r="C6" s="59" t="s">
        <v>261</v>
      </c>
      <c r="D6" s="5"/>
      <c r="E6" s="5"/>
      <c r="F6" s="11"/>
      <c r="G6" s="3"/>
      <c r="H6"/>
      <c r="I6"/>
      <c r="J6"/>
      <c r="K6"/>
      <c r="L6"/>
      <c r="M6"/>
      <c r="N6"/>
      <c r="O6"/>
      <c r="P6"/>
      <c r="Q6"/>
    </row>
    <row r="7" spans="1:17" x14ac:dyDescent="0.25">
      <c r="A7" s="10"/>
      <c r="B7" s="48">
        <v>1</v>
      </c>
      <c r="C7" s="77">
        <v>500000</v>
      </c>
      <c r="D7" s="5"/>
      <c r="E7" s="5"/>
      <c r="F7" s="11"/>
      <c r="G7" s="3"/>
      <c r="H7"/>
      <c r="I7"/>
      <c r="J7"/>
      <c r="K7"/>
      <c r="L7"/>
      <c r="M7"/>
      <c r="N7"/>
      <c r="O7"/>
      <c r="P7"/>
      <c r="Q7"/>
    </row>
    <row r="8" spans="1:17" x14ac:dyDescent="0.25">
      <c r="A8" s="10"/>
      <c r="B8" s="48">
        <v>2</v>
      </c>
      <c r="C8" s="77">
        <v>600000</v>
      </c>
      <c r="D8" s="5"/>
      <c r="E8" s="5"/>
      <c r="F8" s="11"/>
      <c r="G8" s="3"/>
      <c r="H8"/>
      <c r="I8"/>
      <c r="J8"/>
      <c r="K8"/>
      <c r="L8"/>
      <c r="M8"/>
      <c r="N8"/>
      <c r="O8"/>
      <c r="P8"/>
      <c r="Q8"/>
    </row>
    <row r="9" spans="1:17" x14ac:dyDescent="0.25">
      <c r="A9" s="10"/>
      <c r="B9" s="48">
        <v>3</v>
      </c>
      <c r="C9" s="77">
        <v>350000</v>
      </c>
      <c r="D9" s="5"/>
      <c r="E9" s="5"/>
      <c r="F9" s="11"/>
      <c r="G9" s="3"/>
      <c r="H9"/>
      <c r="I9"/>
      <c r="J9"/>
      <c r="K9"/>
      <c r="L9"/>
      <c r="M9"/>
      <c r="N9"/>
      <c r="O9"/>
      <c r="P9"/>
      <c r="Q9"/>
    </row>
    <row r="10" spans="1:17" x14ac:dyDescent="0.25">
      <c r="A10" s="10"/>
      <c r="B10" s="48">
        <v>4</v>
      </c>
      <c r="C10" s="77">
        <v>1500000</v>
      </c>
      <c r="D10" s="5"/>
      <c r="E10" s="5"/>
      <c r="F10" s="11"/>
      <c r="G10" s="3"/>
      <c r="H10"/>
      <c r="I10"/>
      <c r="J10"/>
      <c r="K10"/>
      <c r="L10"/>
      <c r="M10"/>
      <c r="N10"/>
      <c r="O10"/>
      <c r="P10"/>
      <c r="Q10"/>
    </row>
    <row r="11" spans="1:17" x14ac:dyDescent="0.25">
      <c r="A11" s="10"/>
      <c r="B11" s="49">
        <v>5</v>
      </c>
      <c r="C11" s="99">
        <v>950000</v>
      </c>
      <c r="D11" s="5"/>
      <c r="E11" s="5"/>
      <c r="F11" s="11"/>
      <c r="G11" s="3"/>
      <c r="H11"/>
      <c r="I11"/>
      <c r="J11"/>
      <c r="K11"/>
      <c r="L11"/>
      <c r="M11"/>
      <c r="N11"/>
      <c r="O11"/>
      <c r="P11"/>
      <c r="Q11"/>
    </row>
    <row r="12" spans="1:17" x14ac:dyDescent="0.25">
      <c r="A12" s="10"/>
      <c r="B12" s="5"/>
      <c r="C12" s="5"/>
      <c r="D12" s="5"/>
      <c r="E12" s="5"/>
      <c r="F12" s="11"/>
      <c r="G12" s="3"/>
      <c r="H12"/>
      <c r="I12"/>
      <c r="J12"/>
      <c r="K12"/>
      <c r="L12"/>
      <c r="M12"/>
      <c r="N12"/>
      <c r="O12"/>
      <c r="P12"/>
      <c r="Q12"/>
    </row>
    <row r="13" spans="1:17" x14ac:dyDescent="0.25">
      <c r="A13" s="10"/>
      <c r="B13" s="92">
        <v>500000</v>
      </c>
      <c r="C13" s="63" t="s">
        <v>262</v>
      </c>
      <c r="D13" s="111"/>
      <c r="E13" s="124"/>
      <c r="F13" s="11"/>
      <c r="G13" s="3"/>
      <c r="H13"/>
      <c r="I13"/>
      <c r="J13"/>
      <c r="K13"/>
      <c r="L13"/>
      <c r="M13"/>
      <c r="N13"/>
      <c r="O13"/>
      <c r="P13"/>
      <c r="Q13"/>
    </row>
    <row r="14" spans="1:17" x14ac:dyDescent="0.25">
      <c r="A14" s="10"/>
      <c r="B14" s="93">
        <v>500000</v>
      </c>
      <c r="C14" s="65" t="s">
        <v>263</v>
      </c>
      <c r="D14" s="5"/>
      <c r="E14" s="108"/>
      <c r="F14" s="11"/>
      <c r="G14" s="3"/>
      <c r="H14"/>
      <c r="I14"/>
      <c r="J14"/>
      <c r="K14"/>
      <c r="L14"/>
      <c r="M14"/>
      <c r="N14"/>
      <c r="O14"/>
      <c r="P14"/>
      <c r="Q14"/>
    </row>
    <row r="15" spans="1:17" x14ac:dyDescent="0.25">
      <c r="A15" s="10"/>
      <c r="B15" s="133">
        <v>0.09</v>
      </c>
      <c r="C15" s="67" t="s">
        <v>264</v>
      </c>
      <c r="D15" s="69"/>
      <c r="E15" s="109"/>
      <c r="F15" s="11"/>
      <c r="G15" s="3"/>
      <c r="H15"/>
      <c r="I15"/>
      <c r="J15"/>
      <c r="K15"/>
      <c r="L15"/>
      <c r="M15"/>
      <c r="N15"/>
      <c r="O15"/>
      <c r="P15"/>
      <c r="Q15"/>
    </row>
    <row r="16" spans="1:17" x14ac:dyDescent="0.25">
      <c r="A16" s="10"/>
      <c r="B16" s="5"/>
      <c r="C16" s="5"/>
      <c r="D16" s="5"/>
      <c r="E16" s="5"/>
      <c r="F16" s="11"/>
      <c r="G16" s="3"/>
      <c r="H16"/>
      <c r="I16"/>
      <c r="J16"/>
      <c r="K16"/>
      <c r="L16"/>
      <c r="M16"/>
      <c r="N16"/>
      <c r="O16"/>
      <c r="P16"/>
      <c r="Q16"/>
    </row>
    <row r="17" spans="1:17" x14ac:dyDescent="0.25">
      <c r="A17" s="14" t="s">
        <v>2</v>
      </c>
      <c r="B17" s="5" t="s">
        <v>265</v>
      </c>
      <c r="C17" s="5"/>
      <c r="D17" s="5"/>
      <c r="E17" s="5"/>
      <c r="F17" s="11"/>
      <c r="G17" s="3"/>
      <c r="H17"/>
      <c r="I17"/>
      <c r="J17"/>
      <c r="K17"/>
      <c r="L17"/>
      <c r="M17"/>
      <c r="N17"/>
      <c r="O17"/>
      <c r="P17"/>
      <c r="Q17"/>
    </row>
    <row r="18" spans="1:17" ht="15.75" thickBot="1" x14ac:dyDescent="0.3">
      <c r="A18" s="13">
        <f ca="1">INDEX('Point Grid'!$C$8:$I$27,MATCH($A$1,'Point Grid'!$A$8:$A$27,0),MATCH(A17,'Point Grid'!$C$7:$I$7,0))</f>
        <v>1</v>
      </c>
      <c r="B18" s="5"/>
      <c r="C18" s="5"/>
      <c r="D18" s="5"/>
      <c r="E18" s="5"/>
      <c r="F18" s="11"/>
      <c r="G18" s="3"/>
      <c r="H18"/>
      <c r="I18"/>
      <c r="J18"/>
      <c r="K18"/>
      <c r="L18"/>
      <c r="M18"/>
      <c r="N18"/>
      <c r="O18"/>
      <c r="P18"/>
      <c r="Q18"/>
    </row>
    <row r="19" spans="1:17" ht="15.75" thickBot="1" x14ac:dyDescent="0.3">
      <c r="A19" s="4"/>
      <c r="B19" s="5"/>
      <c r="C19" s="5"/>
      <c r="D19" s="5"/>
      <c r="E19" s="5"/>
      <c r="F19" s="11"/>
      <c r="G19" s="3"/>
      <c r="H19"/>
      <c r="I19"/>
      <c r="J19"/>
      <c r="K19"/>
      <c r="L19"/>
      <c r="M19"/>
      <c r="N19"/>
      <c r="O19"/>
      <c r="P19"/>
      <c r="Q19"/>
    </row>
    <row r="20" spans="1:17" ht="15.75" thickBot="1" x14ac:dyDescent="0.3">
      <c r="A20" s="15"/>
      <c r="B20" s="16"/>
      <c r="C20" s="16"/>
      <c r="D20" s="16"/>
      <c r="E20" s="16"/>
      <c r="F20" s="17"/>
      <c r="G20" s="3"/>
      <c r="H20"/>
      <c r="I20"/>
      <c r="J20"/>
      <c r="K20"/>
      <c r="L20"/>
      <c r="M20"/>
      <c r="N20"/>
      <c r="O20"/>
      <c r="P20"/>
      <c r="Q20"/>
    </row>
    <row r="21" spans="1:17" x14ac:dyDescent="0.25">
      <c r="G21" s="3"/>
      <c r="H21"/>
      <c r="I21"/>
      <c r="J21"/>
      <c r="K21"/>
      <c r="L21"/>
      <c r="M21"/>
      <c r="N21"/>
      <c r="O21"/>
      <c r="P21"/>
      <c r="Q21"/>
    </row>
    <row r="22" spans="1:17" x14ac:dyDescent="0.25">
      <c r="G22" s="3"/>
      <c r="H22"/>
      <c r="I22"/>
      <c r="J22"/>
      <c r="K22"/>
      <c r="L22"/>
      <c r="M22"/>
      <c r="N22"/>
      <c r="O22"/>
      <c r="P22"/>
      <c r="Q22"/>
    </row>
    <row r="23" spans="1:17" x14ac:dyDescent="0.25">
      <c r="G23" s="3"/>
      <c r="H23"/>
      <c r="I23"/>
      <c r="J23"/>
      <c r="K23"/>
      <c r="L23"/>
      <c r="M23"/>
      <c r="N23"/>
      <c r="O23"/>
      <c r="P23"/>
      <c r="Q23"/>
    </row>
    <row r="24" spans="1:17" x14ac:dyDescent="0.25">
      <c r="G24" s="3"/>
      <c r="H24"/>
      <c r="I24"/>
      <c r="J24"/>
      <c r="K24"/>
      <c r="L24"/>
      <c r="M24"/>
      <c r="N24"/>
      <c r="O24"/>
      <c r="P24"/>
      <c r="Q24"/>
    </row>
    <row r="25" spans="1:17" x14ac:dyDescent="0.25">
      <c r="G25" s="3"/>
      <c r="H25"/>
      <c r="I25"/>
      <c r="J25"/>
      <c r="K25"/>
      <c r="L25"/>
      <c r="M25"/>
      <c r="N25"/>
      <c r="O25"/>
      <c r="P25"/>
      <c r="Q25"/>
    </row>
    <row r="26" spans="1:17" x14ac:dyDescent="0.25">
      <c r="H26"/>
      <c r="I26"/>
      <c r="J26"/>
      <c r="K26"/>
      <c r="L26"/>
      <c r="M26"/>
      <c r="N26"/>
      <c r="O26"/>
      <c r="P26"/>
      <c r="Q26"/>
    </row>
    <row r="27" spans="1:17" x14ac:dyDescent="0.25">
      <c r="H27"/>
      <c r="I27"/>
      <c r="J27"/>
      <c r="K27"/>
      <c r="L27"/>
      <c r="M27"/>
      <c r="N27"/>
      <c r="O27"/>
      <c r="P27"/>
      <c r="Q27"/>
    </row>
    <row r="28" spans="1:17" x14ac:dyDescent="0.25">
      <c r="H28"/>
      <c r="I28"/>
      <c r="J28"/>
      <c r="K28"/>
      <c r="L28"/>
      <c r="M28"/>
      <c r="N28"/>
      <c r="O28"/>
      <c r="P28"/>
      <c r="Q28"/>
    </row>
    <row r="29" spans="1:17" x14ac:dyDescent="0.25">
      <c r="H29"/>
      <c r="I29"/>
      <c r="J29"/>
      <c r="K29"/>
      <c r="L29"/>
      <c r="M29"/>
      <c r="N29"/>
      <c r="O29"/>
      <c r="P29"/>
      <c r="Q29"/>
    </row>
    <row r="30" spans="1:17" x14ac:dyDescent="0.25">
      <c r="H30"/>
      <c r="I30"/>
      <c r="J30"/>
      <c r="K30"/>
      <c r="L30"/>
      <c r="M30"/>
      <c r="N30"/>
      <c r="O30"/>
      <c r="P30"/>
      <c r="Q30"/>
    </row>
    <row r="31" spans="1:17" x14ac:dyDescent="0.25">
      <c r="H31"/>
      <c r="I31"/>
      <c r="J31"/>
      <c r="K31"/>
      <c r="L31"/>
      <c r="M31"/>
      <c r="N31"/>
      <c r="O31"/>
      <c r="P31"/>
      <c r="Q31"/>
    </row>
    <row r="32" spans="1:17" x14ac:dyDescent="0.25">
      <c r="H32"/>
      <c r="I32"/>
      <c r="J32"/>
      <c r="K32"/>
      <c r="L32"/>
      <c r="M32"/>
      <c r="N32"/>
      <c r="O32"/>
      <c r="P32"/>
      <c r="Q32"/>
    </row>
    <row r="33" spans="8:17" x14ac:dyDescent="0.25">
      <c r="H33"/>
      <c r="I33"/>
      <c r="J33"/>
      <c r="K33"/>
      <c r="L33"/>
      <c r="M33"/>
      <c r="N33"/>
      <c r="O33"/>
      <c r="P33"/>
      <c r="Q33"/>
    </row>
    <row r="34" spans="8:17" x14ac:dyDescent="0.25">
      <c r="H34"/>
      <c r="I34"/>
      <c r="J34"/>
      <c r="K34"/>
      <c r="L34"/>
      <c r="M34"/>
      <c r="N34"/>
      <c r="O34"/>
      <c r="P34"/>
      <c r="Q34"/>
    </row>
  </sheetData>
  <sheetProtection formatCells="0" formatColumns="0" formatRows="0"/>
  <mergeCells count="1">
    <mergeCell ref="E1:F1"/>
  </mergeCells>
  <conditionalFormatting sqref="B1">
    <cfRule type="cellIs" dxfId="14" priority="1" operator="equal">
      <formula>"Incomplete"</formula>
    </cfRule>
    <cfRule type="cellIs" dxfId="13" priority="2" operator="equal">
      <formula>"Flag for Review"</formula>
    </cfRule>
    <cfRule type="cellIs" dxfId="12" priority="3" operator="equal">
      <formula>"Finished"</formula>
    </cfRule>
  </conditionalFormatting>
  <dataValidations count="2">
    <dataValidation type="list" allowBlank="1" showInputMessage="1" showErrorMessage="1" sqref="B1" xr:uid="{6BAE4AC5-3F5D-4A8F-A010-9345E50B3D5C}">
      <formula1>"Finished, Flag for Review, Incomplete"</formula1>
    </dataValidation>
    <dataValidation type="decimal" allowBlank="1" showInputMessage="1" showErrorMessage="1" sqref="A19" xr:uid="{CCA5247A-F6D2-401D-89E6-A673EFABBC88}">
      <formula1>0</formula1>
      <formula2>A18</formula2>
    </dataValidation>
  </dataValidations>
  <hyperlinks>
    <hyperlink ref="E1" location="Navigator!A1" display="Navigator" xr:uid="{17CD3B29-2C89-4425-BD16-10026FC01112}"/>
  </hyperlink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B1C06-A5A5-4CF9-B123-20755A8AB91D}">
  <sheetPr codeName="Sheet20"/>
  <dimension ref="A1:U42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5.28515625" style="3" customWidth="1"/>
    <col min="3" max="4" width="9.28515625" style="3" customWidth="1"/>
    <col min="5" max="5" width="10" style="3" bestFit="1" customWidth="1"/>
    <col min="6" max="6" width="9.28515625" style="3" customWidth="1"/>
    <col min="7" max="7" width="11.42578125" style="3" customWidth="1"/>
    <col min="8" max="8" width="14.5703125" style="3" customWidth="1"/>
    <col min="9" max="9" width="3.7109375" style="40" customWidth="1"/>
    <col min="10" max="11" width="10.42578125" style="3" customWidth="1"/>
    <col min="12" max="12" width="10.5703125" style="3" bestFit="1" customWidth="1"/>
    <col min="13" max="14" width="10.42578125" style="3" bestFit="1" customWidth="1"/>
    <col min="15" max="15" width="9.42578125" style="3" bestFit="1" customWidth="1"/>
    <col min="16" max="16" width="11" style="3" bestFit="1" customWidth="1"/>
    <col min="17" max="17" width="10.7109375" style="3" bestFit="1" customWidth="1"/>
    <col min="18" max="16384" width="9.140625" style="3"/>
  </cols>
  <sheetData>
    <row r="1" spans="1:21" ht="15.75" x14ac:dyDescent="0.25">
      <c r="A1" s="8">
        <f ca="1">VALUE(MID(CELL("filename",A1),FIND("]",CELL("filename",A1))+1,LEN(CELL("filename",A1))-FIND("]",CELL("filename",A1))+1))</f>
        <v>18</v>
      </c>
      <c r="B1" s="57" t="s">
        <v>458</v>
      </c>
      <c r="C1" s="88"/>
      <c r="D1" s="9"/>
      <c r="E1" s="9"/>
      <c r="F1" s="9"/>
      <c r="G1" s="213" t="s">
        <v>41</v>
      </c>
      <c r="H1" s="214"/>
      <c r="J1" s="58" t="s">
        <v>31</v>
      </c>
    </row>
    <row r="2" spans="1:21" x14ac:dyDescent="0.25">
      <c r="A2" s="10"/>
      <c r="B2" s="5"/>
      <c r="C2" s="5"/>
      <c r="D2" s="5"/>
      <c r="E2" s="5"/>
      <c r="F2" s="5"/>
      <c r="G2" s="5"/>
      <c r="H2" s="11"/>
      <c r="I2" t="s">
        <v>309</v>
      </c>
      <c r="J2"/>
      <c r="K2"/>
      <c r="L2"/>
      <c r="M2"/>
      <c r="N2"/>
      <c r="O2"/>
      <c r="P2"/>
      <c r="Q2"/>
      <c r="R2"/>
      <c r="S2"/>
      <c r="T2"/>
      <c r="U2"/>
    </row>
    <row r="3" spans="1:21" x14ac:dyDescent="0.25">
      <c r="A3" s="12" t="s">
        <v>14</v>
      </c>
      <c r="B3" s="158" t="s">
        <v>407</v>
      </c>
      <c r="C3" s="5"/>
      <c r="D3" s="5"/>
      <c r="E3" s="5"/>
      <c r="F3" s="5"/>
      <c r="G3" s="5"/>
      <c r="H3" s="11"/>
      <c r="I3"/>
      <c r="J3"/>
      <c r="K3"/>
      <c r="L3"/>
      <c r="M3"/>
      <c r="N3"/>
      <c r="O3"/>
      <c r="P3"/>
      <c r="Q3"/>
      <c r="R3"/>
      <c r="S3"/>
      <c r="T3"/>
      <c r="U3"/>
    </row>
    <row r="4" spans="1:21" x14ac:dyDescent="0.25">
      <c r="A4" s="13">
        <f ca="1">INDEX('Point Grid'!B:B,MATCH('18'!A1,'Point Grid'!A:A,0))</f>
        <v>3.25</v>
      </c>
      <c r="B4" s="158" t="s">
        <v>421</v>
      </c>
      <c r="C4" s="5"/>
      <c r="D4" s="5"/>
      <c r="E4" s="5"/>
      <c r="F4" s="5"/>
      <c r="G4" s="5"/>
      <c r="H4" s="11"/>
      <c r="I4"/>
      <c r="J4"/>
      <c r="K4"/>
      <c r="L4"/>
      <c r="M4"/>
      <c r="N4"/>
      <c r="O4"/>
      <c r="P4"/>
      <c r="Q4"/>
      <c r="R4"/>
      <c r="S4"/>
      <c r="T4"/>
      <c r="U4"/>
    </row>
    <row r="5" spans="1:21" x14ac:dyDescent="0.25">
      <c r="A5" s="10"/>
      <c r="B5" s="5"/>
      <c r="C5" s="5"/>
      <c r="D5" s="5"/>
      <c r="E5" s="5"/>
      <c r="F5" s="5"/>
      <c r="G5" s="5"/>
      <c r="H5" s="11"/>
      <c r="I5"/>
      <c r="J5"/>
      <c r="K5"/>
      <c r="L5"/>
      <c r="M5"/>
      <c r="N5"/>
      <c r="O5"/>
      <c r="P5"/>
      <c r="Q5"/>
      <c r="R5"/>
      <c r="S5"/>
      <c r="T5"/>
      <c r="U5"/>
    </row>
    <row r="6" spans="1:21" x14ac:dyDescent="0.25">
      <c r="A6" s="14" t="s">
        <v>2</v>
      </c>
      <c r="B6" s="158" t="s">
        <v>422</v>
      </c>
      <c r="C6" s="5"/>
      <c r="D6" s="5"/>
      <c r="E6" s="5"/>
      <c r="F6" s="5"/>
      <c r="G6" s="5"/>
      <c r="H6" s="11"/>
      <c r="I6"/>
      <c r="J6"/>
      <c r="K6"/>
      <c r="L6"/>
      <c r="M6"/>
      <c r="N6"/>
      <c r="O6"/>
      <c r="P6"/>
      <c r="Q6"/>
      <c r="R6"/>
      <c r="S6"/>
      <c r="T6"/>
      <c r="U6"/>
    </row>
    <row r="7" spans="1:21" ht="15.75" thickBot="1" x14ac:dyDescent="0.3">
      <c r="A7" s="13">
        <f ca="1">INDEX('Point Grid'!$C$8:$I$27,MATCH($A$1,'Point Grid'!$A$8:$A$27,0),MATCH(A6,'Point Grid'!$C$7:$I$7,0))</f>
        <v>2</v>
      </c>
      <c r="B7" s="158" t="s">
        <v>416</v>
      </c>
      <c r="C7" s="5"/>
      <c r="D7" s="5"/>
      <c r="E7" s="5"/>
      <c r="F7" s="5"/>
      <c r="G7" s="5"/>
      <c r="H7" s="11"/>
      <c r="I7"/>
      <c r="J7"/>
      <c r="K7"/>
      <c r="L7"/>
      <c r="M7"/>
      <c r="N7"/>
      <c r="O7"/>
      <c r="P7"/>
      <c r="Q7"/>
      <c r="R7"/>
      <c r="S7"/>
      <c r="T7"/>
      <c r="U7"/>
    </row>
    <row r="8" spans="1:21" ht="15.75" thickBot="1" x14ac:dyDescent="0.3">
      <c r="A8" s="4"/>
      <c r="B8" s="158" t="s">
        <v>415</v>
      </c>
      <c r="C8" s="5"/>
      <c r="D8" s="5"/>
      <c r="E8" s="5"/>
      <c r="F8" s="5"/>
      <c r="G8" s="5"/>
      <c r="H8" s="11"/>
      <c r="I8"/>
      <c r="J8"/>
      <c r="K8"/>
      <c r="L8"/>
      <c r="M8"/>
      <c r="N8"/>
      <c r="O8"/>
      <c r="P8"/>
      <c r="Q8"/>
      <c r="R8"/>
      <c r="S8"/>
      <c r="T8"/>
      <c r="U8"/>
    </row>
    <row r="9" spans="1:21" x14ac:dyDescent="0.25">
      <c r="A9" s="10"/>
      <c r="B9" s="5"/>
      <c r="C9" s="5"/>
      <c r="D9" s="5"/>
      <c r="E9" s="5"/>
      <c r="F9" s="5"/>
      <c r="G9" s="5"/>
      <c r="H9" s="11"/>
      <c r="I9"/>
      <c r="J9"/>
      <c r="K9"/>
      <c r="L9"/>
      <c r="M9"/>
      <c r="N9"/>
      <c r="O9"/>
      <c r="P9"/>
      <c r="Q9"/>
      <c r="R9"/>
      <c r="S9"/>
      <c r="T9"/>
      <c r="U9"/>
    </row>
    <row r="10" spans="1:21" x14ac:dyDescent="0.25">
      <c r="A10" s="155"/>
      <c r="B10" s="158" t="s">
        <v>414</v>
      </c>
      <c r="C10" s="5"/>
      <c r="D10" s="5"/>
      <c r="E10" s="5"/>
      <c r="F10" s="5"/>
      <c r="G10" s="5"/>
      <c r="H10" s="11"/>
      <c r="I10"/>
      <c r="J10"/>
      <c r="K10"/>
      <c r="L10"/>
      <c r="M10"/>
      <c r="N10"/>
      <c r="O10"/>
      <c r="P10"/>
      <c r="Q10"/>
      <c r="R10"/>
      <c r="S10"/>
      <c r="T10"/>
      <c r="U10"/>
    </row>
    <row r="11" spans="1:21" x14ac:dyDescent="0.25">
      <c r="A11" s="155"/>
      <c r="B11" s="158" t="s">
        <v>420</v>
      </c>
      <c r="C11" s="158"/>
      <c r="D11" s="158"/>
      <c r="E11" s="158"/>
      <c r="F11" s="158"/>
      <c r="G11" s="158"/>
      <c r="H11" s="159"/>
      <c r="I11"/>
      <c r="J11"/>
      <c r="K11"/>
      <c r="L11"/>
      <c r="M11"/>
      <c r="N11"/>
      <c r="O11"/>
      <c r="P11"/>
      <c r="Q11"/>
      <c r="R11"/>
      <c r="S11"/>
      <c r="T11"/>
      <c r="U11"/>
    </row>
    <row r="12" spans="1:21" x14ac:dyDescent="0.25">
      <c r="A12" s="10"/>
      <c r="B12" s="158"/>
      <c r="C12" s="158"/>
      <c r="D12" s="158"/>
      <c r="E12" s="158"/>
      <c r="F12" s="158"/>
      <c r="G12" s="158"/>
      <c r="H12" s="159"/>
      <c r="I12"/>
      <c r="J12"/>
      <c r="K12"/>
      <c r="L12"/>
      <c r="M12"/>
      <c r="N12"/>
      <c r="O12"/>
      <c r="P12"/>
      <c r="Q12"/>
      <c r="R12"/>
      <c r="S12"/>
      <c r="T12"/>
      <c r="U12"/>
    </row>
    <row r="13" spans="1:21" x14ac:dyDescent="0.25">
      <c r="A13" s="10"/>
      <c r="B13" s="206"/>
      <c r="C13" s="64" t="s">
        <v>408</v>
      </c>
      <c r="D13" s="64" t="s">
        <v>409</v>
      </c>
      <c r="E13" s="140" t="s">
        <v>411</v>
      </c>
      <c r="F13" s="158"/>
      <c r="G13" s="5"/>
      <c r="H13" s="11"/>
      <c r="I13"/>
      <c r="J13"/>
      <c r="K13"/>
      <c r="L13"/>
      <c r="M13"/>
      <c r="N13"/>
      <c r="O13"/>
      <c r="P13"/>
      <c r="Q13"/>
      <c r="R13"/>
      <c r="S13"/>
      <c r="T13"/>
      <c r="U13"/>
    </row>
    <row r="14" spans="1:21" x14ac:dyDescent="0.25">
      <c r="A14" s="155"/>
      <c r="B14" s="81" t="s">
        <v>173</v>
      </c>
      <c r="C14" s="49" t="s">
        <v>195</v>
      </c>
      <c r="D14" s="49" t="s">
        <v>410</v>
      </c>
      <c r="E14" s="68" t="s">
        <v>412</v>
      </c>
      <c r="F14" s="158"/>
      <c r="G14" s="5"/>
      <c r="H14" s="11"/>
      <c r="I14"/>
      <c r="J14"/>
      <c r="K14"/>
      <c r="L14"/>
      <c r="M14"/>
      <c r="N14"/>
      <c r="O14"/>
      <c r="P14"/>
      <c r="Q14"/>
      <c r="R14"/>
      <c r="S14"/>
      <c r="T14"/>
      <c r="U14"/>
    </row>
    <row r="15" spans="1:21" x14ac:dyDescent="0.25">
      <c r="A15" s="10"/>
      <c r="B15" s="205" t="s">
        <v>413</v>
      </c>
      <c r="C15" s="48" t="s">
        <v>132</v>
      </c>
      <c r="D15" s="93">
        <v>240000</v>
      </c>
      <c r="E15" s="77">
        <v>15000</v>
      </c>
      <c r="F15" s="158"/>
      <c r="G15" s="5"/>
      <c r="H15" s="11"/>
      <c r="I15"/>
      <c r="J15"/>
      <c r="K15"/>
      <c r="L15"/>
      <c r="M15"/>
      <c r="N15"/>
      <c r="O15"/>
      <c r="P15"/>
      <c r="Q15"/>
      <c r="R15"/>
      <c r="S15"/>
      <c r="T15"/>
      <c r="U15"/>
    </row>
    <row r="16" spans="1:21" x14ac:dyDescent="0.25">
      <c r="A16" s="155"/>
      <c r="B16" s="81" t="s">
        <v>176</v>
      </c>
      <c r="C16" s="49" t="s">
        <v>190</v>
      </c>
      <c r="D16" s="96">
        <v>171000</v>
      </c>
      <c r="E16" s="99">
        <v>9000</v>
      </c>
      <c r="F16" s="158"/>
      <c r="G16" s="5"/>
      <c r="H16" s="11"/>
      <c r="I16"/>
      <c r="J16"/>
      <c r="K16"/>
      <c r="L16"/>
      <c r="M16"/>
      <c r="N16"/>
      <c r="O16"/>
      <c r="P16"/>
      <c r="Q16"/>
      <c r="R16"/>
      <c r="S16"/>
    </row>
    <row r="17" spans="1:19" x14ac:dyDescent="0.25">
      <c r="A17" s="155"/>
      <c r="B17" s="5"/>
      <c r="C17" s="5"/>
      <c r="D17" s="5"/>
      <c r="E17" s="5"/>
      <c r="F17" s="5"/>
      <c r="G17" s="5"/>
      <c r="H17" s="11"/>
      <c r="I17"/>
      <c r="J17"/>
      <c r="K17"/>
      <c r="L17"/>
      <c r="M17"/>
      <c r="N17"/>
      <c r="O17"/>
      <c r="P17"/>
      <c r="Q17"/>
      <c r="R17"/>
      <c r="S17"/>
    </row>
    <row r="18" spans="1:19" x14ac:dyDescent="0.25">
      <c r="A18" s="155"/>
      <c r="B18" s="204" t="s">
        <v>417</v>
      </c>
      <c r="C18" s="5"/>
      <c r="D18" s="5"/>
      <c r="E18" s="5"/>
      <c r="F18" s="5"/>
      <c r="G18" s="5"/>
      <c r="H18" s="11"/>
      <c r="I18"/>
      <c r="J18"/>
      <c r="K18"/>
      <c r="L18"/>
      <c r="M18"/>
      <c r="N18"/>
      <c r="O18"/>
      <c r="P18"/>
      <c r="Q18"/>
      <c r="R18"/>
      <c r="S18"/>
    </row>
    <row r="19" spans="1:19" ht="17.25" x14ac:dyDescent="0.25">
      <c r="A19" s="10"/>
      <c r="B19" s="204" t="s">
        <v>418</v>
      </c>
      <c r="C19" s="5"/>
      <c r="D19" s="5"/>
      <c r="E19" s="5"/>
      <c r="F19" s="5"/>
      <c r="G19" s="5"/>
      <c r="H19" s="11"/>
      <c r="I19"/>
      <c r="J19"/>
      <c r="K19"/>
      <c r="L19"/>
      <c r="M19"/>
      <c r="N19"/>
      <c r="O19"/>
      <c r="P19"/>
      <c r="Q19"/>
      <c r="R19"/>
      <c r="S19"/>
    </row>
    <row r="20" spans="1:19" ht="17.25" x14ac:dyDescent="0.25">
      <c r="A20" s="155"/>
      <c r="B20" s="5" t="s">
        <v>419</v>
      </c>
      <c r="C20" s="5"/>
      <c r="D20" s="5"/>
      <c r="E20" s="5"/>
      <c r="F20" s="5"/>
      <c r="G20" s="5"/>
      <c r="H20" s="11"/>
      <c r="I20"/>
      <c r="J20"/>
      <c r="K20"/>
      <c r="L20"/>
      <c r="M20"/>
      <c r="N20"/>
      <c r="O20"/>
      <c r="P20"/>
      <c r="Q20"/>
      <c r="R20"/>
      <c r="S20"/>
    </row>
    <row r="21" spans="1:19" x14ac:dyDescent="0.25">
      <c r="A21" s="155"/>
      <c r="B21" s="5"/>
      <c r="C21" s="5"/>
      <c r="D21" s="5"/>
      <c r="E21" s="5"/>
      <c r="F21" s="5"/>
      <c r="G21" s="5"/>
      <c r="H21" s="11"/>
      <c r="I21"/>
      <c r="J21"/>
      <c r="K21"/>
      <c r="L21"/>
      <c r="M21"/>
      <c r="N21"/>
      <c r="O21"/>
      <c r="P21"/>
      <c r="Q21"/>
      <c r="R21"/>
      <c r="S21"/>
    </row>
    <row r="22" spans="1:19" x14ac:dyDescent="0.25">
      <c r="A22" s="14" t="s">
        <v>3</v>
      </c>
      <c r="B22" s="5" t="s">
        <v>423</v>
      </c>
      <c r="C22" s="5"/>
      <c r="D22" s="5"/>
      <c r="E22" s="5"/>
      <c r="F22" s="5"/>
      <c r="G22" s="5"/>
      <c r="H22" s="11"/>
      <c r="I22"/>
      <c r="J22"/>
      <c r="K22"/>
      <c r="L22"/>
      <c r="M22"/>
      <c r="N22"/>
      <c r="O22"/>
      <c r="P22"/>
      <c r="Q22"/>
      <c r="R22"/>
      <c r="S22"/>
    </row>
    <row r="23" spans="1:19" ht="15.75" thickBot="1" x14ac:dyDescent="0.3">
      <c r="A23" s="13">
        <f ca="1">INDEX('Point Grid'!$C$8:$I$27,MATCH($A$1,'Point Grid'!$A$8:$A$27,0),MATCH(A22,'Point Grid'!$C$7:$I$7,0))</f>
        <v>1</v>
      </c>
      <c r="B23" s="5" t="s">
        <v>424</v>
      </c>
      <c r="C23" s="5"/>
      <c r="D23" s="5"/>
      <c r="E23" s="5"/>
      <c r="F23" s="5"/>
      <c r="G23" s="5"/>
      <c r="H23" s="11"/>
      <c r="I23"/>
      <c r="J23"/>
      <c r="K23"/>
      <c r="L23"/>
      <c r="M23"/>
      <c r="N23"/>
      <c r="O23"/>
      <c r="P23"/>
      <c r="Q23"/>
      <c r="R23"/>
      <c r="S23"/>
    </row>
    <row r="24" spans="1:19" ht="15.75" thickBot="1" x14ac:dyDescent="0.3">
      <c r="A24" s="4"/>
      <c r="B24" s="5"/>
      <c r="C24" s="5"/>
      <c r="D24" s="5"/>
      <c r="E24" s="5"/>
      <c r="F24" s="5"/>
      <c r="G24" s="5"/>
      <c r="H24" s="11"/>
      <c r="I24"/>
      <c r="J24"/>
      <c r="K24"/>
      <c r="L24"/>
      <c r="M24"/>
      <c r="N24"/>
      <c r="O24"/>
      <c r="P24"/>
      <c r="Q24"/>
      <c r="R24"/>
      <c r="S24"/>
    </row>
    <row r="25" spans="1:19" x14ac:dyDescent="0.25">
      <c r="A25" s="10"/>
      <c r="B25" s="5"/>
      <c r="C25" s="5"/>
      <c r="D25" s="5"/>
      <c r="E25" s="5"/>
      <c r="F25" s="5"/>
      <c r="G25" s="5"/>
      <c r="H25" s="11"/>
      <c r="I25"/>
      <c r="J25"/>
      <c r="K25"/>
      <c r="L25"/>
      <c r="M25"/>
      <c r="N25"/>
      <c r="O25"/>
      <c r="P25"/>
      <c r="Q25"/>
      <c r="R25"/>
      <c r="S25"/>
    </row>
    <row r="26" spans="1:19" x14ac:dyDescent="0.25">
      <c r="A26" s="14" t="s">
        <v>4</v>
      </c>
      <c r="B26" s="5" t="s">
        <v>425</v>
      </c>
      <c r="C26" s="5"/>
      <c r="D26" s="5"/>
      <c r="E26" s="5"/>
      <c r="F26" s="5"/>
      <c r="G26" s="5"/>
      <c r="H26" s="11"/>
      <c r="I26"/>
      <c r="J26"/>
      <c r="K26"/>
      <c r="L26"/>
      <c r="M26"/>
      <c r="N26"/>
      <c r="O26"/>
      <c r="P26"/>
      <c r="Q26"/>
      <c r="R26"/>
      <c r="S26"/>
    </row>
    <row r="27" spans="1:19" ht="15.75" thickBot="1" x14ac:dyDescent="0.3">
      <c r="A27" s="13">
        <f ca="1">INDEX('Point Grid'!$C$8:$I$27,MATCH($A$1,'Point Grid'!$A$8:$A$27,0),MATCH(A26,'Point Grid'!$C$7:$I$7,0))</f>
        <v>0.25</v>
      </c>
      <c r="B27" s="5" t="s">
        <v>426</v>
      </c>
      <c r="C27" s="5"/>
      <c r="D27" s="5"/>
      <c r="E27" s="5"/>
      <c r="F27" s="5"/>
      <c r="G27" s="5"/>
      <c r="H27" s="11"/>
      <c r="I27"/>
      <c r="J27"/>
      <c r="K27"/>
      <c r="L27"/>
      <c r="M27"/>
      <c r="N27"/>
      <c r="O27"/>
      <c r="P27"/>
      <c r="Q27"/>
      <c r="R27"/>
      <c r="S27"/>
    </row>
    <row r="28" spans="1:19" ht="15.75" thickBot="1" x14ac:dyDescent="0.3">
      <c r="A28" s="4"/>
      <c r="B28" s="5"/>
      <c r="C28" s="5"/>
      <c r="D28" s="5"/>
      <c r="E28" s="5"/>
      <c r="F28" s="5"/>
      <c r="G28" s="5"/>
      <c r="H28" s="11"/>
      <c r="I28"/>
      <c r="J28"/>
      <c r="K28"/>
      <c r="L28"/>
      <c r="M28"/>
      <c r="N28"/>
      <c r="O28"/>
      <c r="P28"/>
      <c r="Q28"/>
      <c r="R28"/>
      <c r="S28"/>
    </row>
    <row r="29" spans="1:19" ht="15.75" thickBot="1" x14ac:dyDescent="0.3">
      <c r="A29" s="15"/>
      <c r="B29" s="16"/>
      <c r="C29" s="16"/>
      <c r="D29" s="16"/>
      <c r="E29" s="16"/>
      <c r="F29" s="16"/>
      <c r="G29" s="16"/>
      <c r="H29" s="17"/>
      <c r="I29"/>
      <c r="J29"/>
      <c r="K29"/>
      <c r="L29"/>
      <c r="M29"/>
      <c r="N29"/>
      <c r="O29"/>
      <c r="P29"/>
      <c r="Q29"/>
      <c r="R29"/>
      <c r="S29"/>
    </row>
    <row r="30" spans="1:19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</row>
    <row r="31" spans="1:19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1:19" x14ac:dyDescent="0.25">
      <c r="A32"/>
      <c r="B32"/>
      <c r="C32"/>
      <c r="D32"/>
      <c r="E32"/>
      <c r="F32"/>
      <c r="G32"/>
      <c r="H32"/>
      <c r="I32"/>
      <c r="J32"/>
    </row>
    <row r="33" spans="1:10" x14ac:dyDescent="0.25">
      <c r="A33"/>
      <c r="B33"/>
      <c r="C33"/>
      <c r="D33"/>
      <c r="E33"/>
      <c r="F33"/>
      <c r="G33"/>
      <c r="H33"/>
      <c r="I33"/>
      <c r="J33"/>
    </row>
    <row r="34" spans="1:10" x14ac:dyDescent="0.25">
      <c r="A34"/>
      <c r="B34"/>
      <c r="C34"/>
      <c r="D34"/>
      <c r="E34"/>
      <c r="F34"/>
      <c r="G34"/>
      <c r="H34"/>
      <c r="I34"/>
      <c r="J34"/>
    </row>
    <row r="35" spans="1:10" x14ac:dyDescent="0.25">
      <c r="B35"/>
      <c r="C35"/>
      <c r="D35"/>
      <c r="E35"/>
      <c r="F35"/>
      <c r="G35"/>
      <c r="H35"/>
      <c r="I35"/>
      <c r="J35"/>
    </row>
    <row r="36" spans="1:10" x14ac:dyDescent="0.25">
      <c r="B36"/>
      <c r="C36"/>
      <c r="D36"/>
      <c r="E36"/>
      <c r="F36"/>
      <c r="G36"/>
      <c r="H36"/>
      <c r="I36"/>
      <c r="J36"/>
    </row>
    <row r="37" spans="1:10" x14ac:dyDescent="0.25">
      <c r="B37"/>
      <c r="C37"/>
      <c r="D37"/>
      <c r="E37"/>
      <c r="F37"/>
      <c r="G37"/>
      <c r="H37"/>
      <c r="I37"/>
      <c r="J37"/>
    </row>
    <row r="38" spans="1:10" x14ac:dyDescent="0.25">
      <c r="B38"/>
      <c r="C38"/>
      <c r="D38"/>
      <c r="E38"/>
      <c r="F38"/>
      <c r="G38"/>
      <c r="H38"/>
      <c r="I38"/>
      <c r="J38"/>
    </row>
    <row r="39" spans="1:10" x14ac:dyDescent="0.25">
      <c r="B39"/>
      <c r="C39"/>
      <c r="D39"/>
      <c r="E39"/>
      <c r="F39"/>
      <c r="G39"/>
      <c r="H39"/>
      <c r="I39"/>
      <c r="J39"/>
    </row>
    <row r="40" spans="1:10" x14ac:dyDescent="0.25">
      <c r="B40"/>
      <c r="C40"/>
      <c r="D40"/>
      <c r="E40"/>
      <c r="F40"/>
      <c r="G40"/>
      <c r="H40"/>
      <c r="I40"/>
      <c r="J40"/>
    </row>
    <row r="41" spans="1:10" x14ac:dyDescent="0.25">
      <c r="B41"/>
      <c r="C41"/>
      <c r="D41"/>
      <c r="E41"/>
      <c r="F41"/>
      <c r="G41"/>
      <c r="H41"/>
      <c r="I41"/>
      <c r="J41"/>
    </row>
    <row r="42" spans="1:10" x14ac:dyDescent="0.25">
      <c r="B42"/>
      <c r="C42"/>
      <c r="D42"/>
      <c r="E42"/>
      <c r="F42"/>
      <c r="G42"/>
      <c r="H42"/>
      <c r="I42"/>
      <c r="J42"/>
    </row>
  </sheetData>
  <sheetProtection formatCells="0" formatColumns="0" formatRows="0"/>
  <mergeCells count="1">
    <mergeCell ref="G1:H1"/>
  </mergeCells>
  <conditionalFormatting sqref="B1:C1">
    <cfRule type="cellIs" dxfId="11" priority="1" operator="equal">
      <formula>"Incomplete"</formula>
    </cfRule>
    <cfRule type="cellIs" dxfId="10" priority="2" operator="equal">
      <formula>"Flag for Review"</formula>
    </cfRule>
    <cfRule type="cellIs" dxfId="9" priority="3" operator="equal">
      <formula>"Finished"</formula>
    </cfRule>
  </conditionalFormatting>
  <dataValidations count="2">
    <dataValidation type="decimal" allowBlank="1" showInputMessage="1" showErrorMessage="1" sqref="A8 A24 A28" xr:uid="{EE061112-41CD-4419-90B2-B0FA0CA10E26}">
      <formula1>0</formula1>
      <formula2>A7</formula2>
    </dataValidation>
    <dataValidation type="list" allowBlank="1" showInputMessage="1" showErrorMessage="1" sqref="B1:C1" xr:uid="{56F1E708-C4EC-497E-8BE8-A8619ECAECA1}">
      <formula1>"Finished, Flag for Review, Incomplete"</formula1>
    </dataValidation>
  </dataValidations>
  <hyperlinks>
    <hyperlink ref="G1" location="Navigator!A1" display="Navigator" xr:uid="{53269822-2A0F-4068-B8CF-BC0D91AD301C}"/>
  </hyperlink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2A7F8-A8FA-44E6-A968-BD5F81EB92F0}">
  <sheetPr codeName="Sheet21"/>
  <dimension ref="A1:W49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2.42578125" style="3" customWidth="1"/>
    <col min="3" max="3" width="9.28515625" style="3" customWidth="1"/>
    <col min="4" max="4" width="8.140625" style="3" bestFit="1" customWidth="1"/>
    <col min="5" max="5" width="5.7109375" style="3" customWidth="1"/>
    <col min="6" max="8" width="9.28515625" style="3" customWidth="1"/>
    <col min="9" max="9" width="4.140625" style="3" customWidth="1"/>
    <col min="10" max="10" width="3.7109375" style="40" customWidth="1"/>
    <col min="11" max="11" width="9.28515625" style="3" customWidth="1"/>
    <col min="12" max="12" width="14.85546875" style="3" bestFit="1" customWidth="1"/>
    <col min="13" max="13" width="14" style="3" bestFit="1" customWidth="1"/>
    <col min="14" max="20" width="9.28515625" style="3" customWidth="1"/>
    <col min="21" max="16384" width="9.140625" style="3"/>
  </cols>
  <sheetData>
    <row r="1" spans="1:23" ht="15.75" x14ac:dyDescent="0.25">
      <c r="A1" s="8">
        <f ca="1">VALUE(MID(CELL("filename",A1),FIND("]",CELL("filename",A1))+1,LEN(CELL("filename",A1))-FIND("]",CELL("filename",A1))+1))</f>
        <v>19</v>
      </c>
      <c r="B1" s="57" t="s">
        <v>458</v>
      </c>
      <c r="C1" s="9"/>
      <c r="D1" s="9"/>
      <c r="E1" s="9"/>
      <c r="F1" s="9"/>
      <c r="G1" s="9"/>
      <c r="H1" s="213" t="s">
        <v>41</v>
      </c>
      <c r="I1" s="214"/>
      <c r="K1" s="58" t="s">
        <v>31</v>
      </c>
    </row>
    <row r="2" spans="1:23" x14ac:dyDescent="0.25">
      <c r="A2" s="10"/>
      <c r="B2" s="5"/>
      <c r="C2" s="5"/>
      <c r="D2" s="5"/>
      <c r="E2" s="5"/>
      <c r="F2" s="5"/>
      <c r="G2" s="5"/>
      <c r="H2" s="5"/>
      <c r="I2" s="11"/>
      <c r="J2" s="3" t="s">
        <v>309</v>
      </c>
      <c r="K2"/>
      <c r="L2"/>
      <c r="M2"/>
      <c r="N2"/>
      <c r="O2"/>
      <c r="P2"/>
      <c r="Q2"/>
      <c r="R2"/>
      <c r="S2"/>
      <c r="T2"/>
      <c r="U2"/>
      <c r="V2"/>
      <c r="W2"/>
    </row>
    <row r="3" spans="1:23" x14ac:dyDescent="0.25">
      <c r="A3" s="12" t="s">
        <v>14</v>
      </c>
      <c r="B3" s="5" t="s">
        <v>429</v>
      </c>
      <c r="C3" s="5"/>
      <c r="D3" s="5"/>
      <c r="E3" s="5"/>
      <c r="F3" s="5"/>
      <c r="G3" s="5"/>
      <c r="H3" s="5"/>
      <c r="I3" s="11"/>
      <c r="J3"/>
      <c r="K3"/>
      <c r="L3"/>
      <c r="M3"/>
      <c r="N3"/>
      <c r="O3"/>
      <c r="P3"/>
      <c r="Q3"/>
      <c r="R3"/>
      <c r="S3"/>
      <c r="T3"/>
      <c r="U3"/>
      <c r="V3"/>
      <c r="W3"/>
    </row>
    <row r="4" spans="1:23" x14ac:dyDescent="0.25">
      <c r="A4" s="13">
        <f ca="1">INDEX('Point Grid'!B:B,MATCH('19'!A1,'Point Grid'!A:A,0))</f>
        <v>2.5</v>
      </c>
      <c r="B4" s="5" t="s">
        <v>430</v>
      </c>
      <c r="C4" s="5"/>
      <c r="D4" s="5"/>
      <c r="E4" s="5"/>
      <c r="F4" s="5"/>
      <c r="G4" s="5"/>
      <c r="H4" s="5"/>
      <c r="I4" s="11"/>
      <c r="J4"/>
      <c r="K4"/>
      <c r="L4"/>
      <c r="M4"/>
      <c r="N4"/>
      <c r="O4"/>
      <c r="P4"/>
      <c r="Q4"/>
      <c r="R4"/>
      <c r="S4"/>
      <c r="T4"/>
      <c r="U4"/>
      <c r="V4"/>
      <c r="W4"/>
    </row>
    <row r="5" spans="1:23" x14ac:dyDescent="0.25">
      <c r="A5" s="10"/>
      <c r="B5" s="5"/>
      <c r="C5" s="5"/>
      <c r="D5" s="5"/>
      <c r="E5" s="5"/>
      <c r="F5" s="5"/>
      <c r="G5" s="5"/>
      <c r="H5" s="5"/>
      <c r="I5" s="11"/>
      <c r="J5"/>
      <c r="K5"/>
      <c r="L5"/>
      <c r="M5"/>
      <c r="N5"/>
      <c r="O5"/>
      <c r="P5"/>
      <c r="Q5"/>
      <c r="R5"/>
      <c r="S5"/>
      <c r="T5"/>
      <c r="U5"/>
      <c r="V5"/>
      <c r="W5"/>
    </row>
    <row r="6" spans="1:23" x14ac:dyDescent="0.25">
      <c r="A6" s="10"/>
      <c r="B6" s="158"/>
      <c r="C6" s="54" t="s">
        <v>427</v>
      </c>
      <c r="D6" s="59" t="s">
        <v>428</v>
      </c>
      <c r="E6" s="142"/>
      <c r="F6" s="54" t="s">
        <v>427</v>
      </c>
      <c r="G6" s="59" t="s">
        <v>428</v>
      </c>
      <c r="H6" s="5"/>
      <c r="I6" s="11"/>
      <c r="J6"/>
      <c r="K6"/>
      <c r="L6"/>
      <c r="M6"/>
      <c r="N6"/>
      <c r="O6"/>
      <c r="P6"/>
      <c r="Q6"/>
      <c r="R6"/>
      <c r="S6"/>
      <c r="T6"/>
      <c r="U6"/>
      <c r="V6"/>
      <c r="W6"/>
    </row>
    <row r="7" spans="1:23" x14ac:dyDescent="0.25">
      <c r="A7" s="10"/>
      <c r="B7" s="158"/>
      <c r="C7" s="48">
        <v>1</v>
      </c>
      <c r="D7" s="77">
        <v>850</v>
      </c>
      <c r="E7" s="142"/>
      <c r="F7" s="48">
        <v>9</v>
      </c>
      <c r="G7" s="77">
        <v>400</v>
      </c>
      <c r="H7" s="5"/>
      <c r="I7" s="11"/>
      <c r="J7"/>
      <c r="K7"/>
      <c r="L7"/>
      <c r="M7"/>
      <c r="N7"/>
      <c r="O7"/>
      <c r="P7"/>
      <c r="Q7"/>
      <c r="R7"/>
      <c r="S7"/>
      <c r="T7"/>
      <c r="U7"/>
      <c r="V7"/>
      <c r="W7"/>
    </row>
    <row r="8" spans="1:23" x14ac:dyDescent="0.25">
      <c r="A8" s="10"/>
      <c r="B8" s="158"/>
      <c r="C8" s="48">
        <v>2</v>
      </c>
      <c r="D8" s="77">
        <v>2250</v>
      </c>
      <c r="E8" s="142"/>
      <c r="F8" s="48">
        <v>10</v>
      </c>
      <c r="G8" s="77">
        <v>5000</v>
      </c>
      <c r="H8" s="5"/>
      <c r="I8" s="11"/>
      <c r="J8"/>
      <c r="K8"/>
      <c r="L8"/>
      <c r="M8"/>
      <c r="N8"/>
      <c r="O8"/>
      <c r="P8"/>
      <c r="Q8"/>
      <c r="R8"/>
      <c r="S8"/>
      <c r="T8"/>
      <c r="U8"/>
      <c r="V8"/>
      <c r="W8"/>
    </row>
    <row r="9" spans="1:23" x14ac:dyDescent="0.25">
      <c r="A9" s="10"/>
      <c r="B9" s="158"/>
      <c r="C9" s="48">
        <v>3</v>
      </c>
      <c r="D9" s="77">
        <v>1250</v>
      </c>
      <c r="E9" s="142"/>
      <c r="F9" s="48">
        <v>11</v>
      </c>
      <c r="G9" s="77">
        <v>1500</v>
      </c>
      <c r="H9" s="5"/>
      <c r="I9" s="11"/>
      <c r="J9"/>
      <c r="K9"/>
      <c r="L9"/>
      <c r="M9"/>
      <c r="N9"/>
      <c r="O9"/>
      <c r="P9"/>
      <c r="Q9"/>
      <c r="R9"/>
      <c r="S9"/>
      <c r="T9"/>
      <c r="U9"/>
      <c r="V9"/>
      <c r="W9"/>
    </row>
    <row r="10" spans="1:23" x14ac:dyDescent="0.25">
      <c r="A10" s="10"/>
      <c r="B10" s="158"/>
      <c r="C10" s="48">
        <v>4</v>
      </c>
      <c r="D10" s="77">
        <v>1000</v>
      </c>
      <c r="E10" s="142"/>
      <c r="F10" s="48">
        <v>12</v>
      </c>
      <c r="G10" s="77">
        <v>2000</v>
      </c>
      <c r="H10" s="5"/>
      <c r="I10" s="11"/>
      <c r="J10"/>
      <c r="K10"/>
      <c r="L10"/>
      <c r="M10"/>
      <c r="N10"/>
      <c r="O10"/>
      <c r="P10"/>
      <c r="Q10"/>
      <c r="R10"/>
      <c r="S10"/>
      <c r="T10"/>
      <c r="U10"/>
      <c r="V10"/>
      <c r="W10"/>
    </row>
    <row r="11" spans="1:23" x14ac:dyDescent="0.25">
      <c r="A11" s="10"/>
      <c r="B11" s="158"/>
      <c r="C11" s="48">
        <v>5</v>
      </c>
      <c r="D11" s="77">
        <v>2750</v>
      </c>
      <c r="E11" s="142"/>
      <c r="F11" s="48">
        <v>13</v>
      </c>
      <c r="G11" s="77">
        <v>100</v>
      </c>
      <c r="H11" s="5"/>
      <c r="I11" s="11"/>
      <c r="J11"/>
      <c r="K11"/>
      <c r="L11"/>
      <c r="M11"/>
      <c r="N11"/>
      <c r="O11"/>
      <c r="P11"/>
      <c r="Q11"/>
      <c r="R11"/>
      <c r="S11"/>
      <c r="T11"/>
      <c r="U11"/>
      <c r="V11"/>
      <c r="W11"/>
    </row>
    <row r="12" spans="1:23" x14ac:dyDescent="0.25">
      <c r="A12" s="10"/>
      <c r="B12" s="158"/>
      <c r="C12" s="48">
        <v>6</v>
      </c>
      <c r="D12" s="77">
        <v>500</v>
      </c>
      <c r="E12" s="142"/>
      <c r="F12" s="48">
        <v>14</v>
      </c>
      <c r="G12" s="77">
        <v>900</v>
      </c>
      <c r="H12" s="5"/>
      <c r="I12" s="11"/>
      <c r="J12"/>
      <c r="K12"/>
      <c r="L12"/>
      <c r="M12"/>
      <c r="N12"/>
      <c r="O12"/>
      <c r="P12"/>
      <c r="Q12"/>
      <c r="R12"/>
      <c r="S12"/>
      <c r="T12"/>
      <c r="U12"/>
      <c r="V12"/>
      <c r="W12"/>
    </row>
    <row r="13" spans="1:23" x14ac:dyDescent="0.25">
      <c r="A13" s="10"/>
      <c r="B13" s="158"/>
      <c r="C13" s="48">
        <v>7</v>
      </c>
      <c r="D13" s="77">
        <v>250</v>
      </c>
      <c r="E13" s="142"/>
      <c r="F13" s="49">
        <v>15</v>
      </c>
      <c r="G13" s="99">
        <v>1750</v>
      </c>
      <c r="H13" s="5"/>
      <c r="I13" s="11"/>
      <c r="J13"/>
      <c r="K13"/>
      <c r="L13"/>
      <c r="M13"/>
      <c r="N13"/>
      <c r="O13"/>
      <c r="P13"/>
      <c r="Q13"/>
      <c r="R13"/>
      <c r="S13"/>
      <c r="T13"/>
      <c r="U13"/>
      <c r="V13"/>
      <c r="W13"/>
    </row>
    <row r="14" spans="1:23" x14ac:dyDescent="0.25">
      <c r="A14" s="10"/>
      <c r="B14" s="158"/>
      <c r="C14" s="49">
        <v>8</v>
      </c>
      <c r="D14" s="99">
        <v>3500</v>
      </c>
      <c r="E14" s="142"/>
      <c r="F14" s="142"/>
      <c r="G14" s="142"/>
      <c r="H14" s="5"/>
      <c r="I14" s="11"/>
      <c r="J14"/>
      <c r="K14"/>
      <c r="L14"/>
      <c r="M14"/>
      <c r="N14"/>
      <c r="O14"/>
      <c r="P14"/>
      <c r="Q14"/>
      <c r="R14"/>
      <c r="S14"/>
      <c r="T14"/>
      <c r="U14"/>
      <c r="V14"/>
      <c r="W14"/>
    </row>
    <row r="15" spans="1:23" x14ac:dyDescent="0.25">
      <c r="A15" s="10"/>
      <c r="B15" s="158"/>
      <c r="C15" s="158"/>
      <c r="D15" s="5"/>
      <c r="E15" s="5"/>
      <c r="F15" s="5"/>
      <c r="G15" s="5"/>
      <c r="H15" s="5"/>
      <c r="I15" s="11"/>
      <c r="J15"/>
      <c r="K15"/>
      <c r="L15"/>
      <c r="M15"/>
      <c r="N15"/>
      <c r="O15"/>
      <c r="P15"/>
      <c r="Q15"/>
      <c r="R15"/>
      <c r="S15"/>
      <c r="T15"/>
      <c r="U15"/>
      <c r="V15"/>
      <c r="W15"/>
    </row>
    <row r="16" spans="1:23" x14ac:dyDescent="0.25">
      <c r="A16" s="14" t="s">
        <v>2</v>
      </c>
      <c r="B16" s="158" t="s">
        <v>431</v>
      </c>
      <c r="C16" s="158"/>
      <c r="D16" s="5"/>
      <c r="E16" s="5"/>
      <c r="F16" s="5"/>
      <c r="G16" s="5"/>
      <c r="H16" s="5"/>
      <c r="I16" s="11"/>
      <c r="J16"/>
      <c r="K16"/>
      <c r="L16"/>
      <c r="M16"/>
      <c r="N16"/>
      <c r="O16"/>
      <c r="P16"/>
      <c r="Q16"/>
      <c r="R16"/>
      <c r="S16"/>
      <c r="T16"/>
      <c r="U16"/>
      <c r="V16"/>
      <c r="W16"/>
    </row>
    <row r="17" spans="1:23" ht="15.75" thickBot="1" x14ac:dyDescent="0.3">
      <c r="A17" s="13">
        <f ca="1">INDEX('Point Grid'!$C$8:$I$27,MATCH($A$1,'Point Grid'!$A$8:$A$27,0),MATCH(A16,'Point Grid'!$C$7:$I$7,0))</f>
        <v>1</v>
      </c>
      <c r="B17" s="158" t="s">
        <v>432</v>
      </c>
      <c r="C17" s="158"/>
      <c r="D17" s="5"/>
      <c r="E17" s="5"/>
      <c r="F17" s="5"/>
      <c r="G17" s="5"/>
      <c r="H17" s="5"/>
      <c r="I17" s="11"/>
      <c r="J17"/>
      <c r="K17"/>
      <c r="L17"/>
      <c r="M17"/>
      <c r="N17"/>
      <c r="O17"/>
      <c r="P17"/>
      <c r="Q17"/>
      <c r="R17"/>
      <c r="S17"/>
      <c r="T17"/>
      <c r="U17"/>
      <c r="V17"/>
      <c r="W17"/>
    </row>
    <row r="18" spans="1:23" ht="15.75" thickBot="1" x14ac:dyDescent="0.3">
      <c r="A18" s="4"/>
      <c r="B18" s="158"/>
      <c r="C18" s="158"/>
      <c r="D18" s="5"/>
      <c r="E18" s="5"/>
      <c r="F18" s="5"/>
      <c r="G18" s="5"/>
      <c r="H18" s="5"/>
      <c r="I18" s="11"/>
      <c r="J1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1:23" x14ac:dyDescent="0.25">
      <c r="A19" s="10"/>
      <c r="B19" s="5"/>
      <c r="C19" s="5"/>
      <c r="D19" s="5"/>
      <c r="E19" s="5"/>
      <c r="F19" s="5"/>
      <c r="G19" s="5"/>
      <c r="H19" s="5"/>
      <c r="I19" s="11"/>
      <c r="J19"/>
      <c r="K19"/>
      <c r="L19"/>
      <c r="M19"/>
      <c r="N19"/>
      <c r="O19"/>
      <c r="P19"/>
      <c r="Q19"/>
      <c r="R19"/>
      <c r="S19"/>
      <c r="T19"/>
      <c r="U19"/>
      <c r="V19"/>
      <c r="W19"/>
    </row>
    <row r="20" spans="1:23" x14ac:dyDescent="0.25">
      <c r="A20" s="155"/>
      <c r="B20" s="158" t="s">
        <v>433</v>
      </c>
      <c r="C20" s="158"/>
      <c r="D20" s="5"/>
      <c r="E20" s="5"/>
      <c r="F20" s="5"/>
      <c r="G20" s="5"/>
      <c r="H20" s="5"/>
      <c r="I20" s="11"/>
      <c r="J20"/>
      <c r="K20"/>
      <c r="L20"/>
      <c r="M20"/>
      <c r="N20"/>
      <c r="O20"/>
      <c r="P20"/>
      <c r="Q20"/>
      <c r="R20"/>
      <c r="S20"/>
      <c r="T20"/>
      <c r="U20"/>
      <c r="V20"/>
      <c r="W20"/>
    </row>
    <row r="21" spans="1:23" x14ac:dyDescent="0.25">
      <c r="A21" s="155"/>
      <c r="B21" s="158" t="s">
        <v>434</v>
      </c>
      <c r="C21" s="158"/>
      <c r="D21" s="5"/>
      <c r="E21" s="5"/>
      <c r="F21" s="5"/>
      <c r="G21" s="5"/>
      <c r="H21" s="5"/>
      <c r="I21" s="11"/>
      <c r="J21"/>
      <c r="K21"/>
      <c r="L21"/>
      <c r="M21"/>
      <c r="N21"/>
      <c r="O21"/>
      <c r="P21"/>
      <c r="Q21"/>
      <c r="R21"/>
      <c r="S21"/>
      <c r="T21"/>
      <c r="U21"/>
      <c r="V21"/>
      <c r="W21"/>
    </row>
    <row r="22" spans="1:23" x14ac:dyDescent="0.25">
      <c r="A22" s="155"/>
      <c r="B22" s="5" t="s">
        <v>437</v>
      </c>
      <c r="C22" s="5"/>
      <c r="D22" s="5"/>
      <c r="E22" s="5"/>
      <c r="F22" s="5"/>
      <c r="G22" s="5"/>
      <c r="H22" s="5"/>
      <c r="I22" s="11"/>
      <c r="J22"/>
      <c r="K22"/>
      <c r="L22"/>
      <c r="M22"/>
      <c r="N22"/>
      <c r="O22"/>
      <c r="P22"/>
      <c r="Q22"/>
      <c r="R22"/>
      <c r="S22"/>
      <c r="T22"/>
      <c r="U22"/>
      <c r="V22"/>
      <c r="W22"/>
    </row>
    <row r="23" spans="1:23" x14ac:dyDescent="0.25">
      <c r="A23" s="155"/>
      <c r="B23" s="5" t="s">
        <v>438</v>
      </c>
      <c r="C23" s="5"/>
      <c r="D23" s="5"/>
      <c r="E23" s="5"/>
      <c r="F23" s="5"/>
      <c r="G23" s="5"/>
      <c r="H23" s="5"/>
      <c r="I23" s="11"/>
      <c r="J23"/>
      <c r="K23"/>
      <c r="L23"/>
      <c r="M23"/>
      <c r="N23"/>
      <c r="O23"/>
      <c r="P23"/>
      <c r="Q23"/>
      <c r="R23"/>
      <c r="S23"/>
      <c r="T23"/>
      <c r="U23"/>
      <c r="V23"/>
      <c r="W23"/>
    </row>
    <row r="24" spans="1:23" x14ac:dyDescent="0.25">
      <c r="A24" s="155"/>
      <c r="B24" s="158"/>
      <c r="C24" s="5"/>
      <c r="D24" s="5"/>
      <c r="E24" s="5"/>
      <c r="F24" s="5"/>
      <c r="G24" s="5"/>
      <c r="H24" s="5"/>
      <c r="I24" s="11"/>
      <c r="J24"/>
      <c r="K24"/>
      <c r="L24"/>
      <c r="M24"/>
      <c r="N24"/>
      <c r="O24"/>
      <c r="P24"/>
      <c r="Q24"/>
      <c r="R24"/>
      <c r="S24"/>
      <c r="T24"/>
      <c r="U24"/>
      <c r="V24"/>
      <c r="W24"/>
    </row>
    <row r="25" spans="1:23" x14ac:dyDescent="0.25">
      <c r="A25" s="14" t="s">
        <v>3</v>
      </c>
      <c r="B25" s="158" t="s">
        <v>439</v>
      </c>
      <c r="C25" s="5"/>
      <c r="D25" s="5"/>
      <c r="E25" s="5"/>
      <c r="F25" s="5"/>
      <c r="G25" s="5"/>
      <c r="H25" s="5"/>
      <c r="I25" s="11"/>
      <c r="J25"/>
      <c r="K25"/>
      <c r="L25"/>
      <c r="M25"/>
      <c r="N25"/>
      <c r="O25"/>
      <c r="P25"/>
      <c r="Q25"/>
      <c r="R25"/>
      <c r="S25"/>
      <c r="T25"/>
      <c r="U25"/>
      <c r="V25"/>
      <c r="W25"/>
    </row>
    <row r="26" spans="1:23" ht="15.75" thickBot="1" x14ac:dyDescent="0.3">
      <c r="A26" s="13">
        <f ca="1">INDEX('Point Grid'!$C$8:$I$27,MATCH($A$1,'Point Grid'!$A$8:$A$27,0),MATCH(A25,'Point Grid'!$C$7:$I$7,0))</f>
        <v>0.5</v>
      </c>
      <c r="B26" s="5"/>
      <c r="C26" s="5"/>
      <c r="D26" s="5"/>
      <c r="E26" s="5"/>
      <c r="F26" s="5"/>
      <c r="G26" s="5"/>
      <c r="H26" s="5"/>
      <c r="I26" s="11"/>
      <c r="J26"/>
      <c r="K26"/>
      <c r="L26"/>
      <c r="M26"/>
      <c r="N26"/>
      <c r="O26"/>
      <c r="P26"/>
      <c r="Q26"/>
      <c r="R26"/>
      <c r="S26"/>
      <c r="T26"/>
      <c r="U26"/>
      <c r="V26"/>
      <c r="W26"/>
    </row>
    <row r="27" spans="1:23" ht="15.75" thickBot="1" x14ac:dyDescent="0.3">
      <c r="A27" s="4"/>
      <c r="B27" s="5"/>
      <c r="C27" s="5"/>
      <c r="D27" s="5"/>
      <c r="E27" s="5"/>
      <c r="F27" s="5"/>
      <c r="G27" s="5"/>
      <c r="H27" s="5"/>
      <c r="I27" s="11"/>
      <c r="J27"/>
      <c r="K27"/>
      <c r="L27"/>
      <c r="M27"/>
      <c r="N27"/>
      <c r="O27"/>
      <c r="P27"/>
      <c r="Q27"/>
      <c r="R27"/>
      <c r="S27"/>
      <c r="T27"/>
      <c r="U27"/>
      <c r="V27"/>
      <c r="W27"/>
    </row>
    <row r="28" spans="1:23" x14ac:dyDescent="0.25">
      <c r="A28" s="10"/>
      <c r="B28" s="158"/>
      <c r="C28" s="5"/>
      <c r="D28" s="5"/>
      <c r="E28" s="5"/>
      <c r="F28" s="5"/>
      <c r="G28" s="5"/>
      <c r="H28" s="5"/>
      <c r="I28" s="11"/>
      <c r="J28"/>
      <c r="K28"/>
      <c r="L28"/>
      <c r="M28"/>
      <c r="N28"/>
      <c r="O28"/>
      <c r="P28"/>
      <c r="Q28"/>
      <c r="R28"/>
      <c r="S28"/>
      <c r="T28"/>
      <c r="U28"/>
      <c r="V28"/>
      <c r="W28"/>
    </row>
    <row r="29" spans="1:23" x14ac:dyDescent="0.25">
      <c r="A29" s="14" t="s">
        <v>4</v>
      </c>
      <c r="B29" s="5" t="s">
        <v>435</v>
      </c>
      <c r="C29" s="5"/>
      <c r="D29" s="5"/>
      <c r="E29" s="5"/>
      <c r="F29" s="5"/>
      <c r="G29" s="5"/>
      <c r="H29" s="5"/>
      <c r="I29" s="11"/>
      <c r="J29"/>
      <c r="K29"/>
      <c r="L29"/>
      <c r="M29"/>
      <c r="N29"/>
      <c r="O29"/>
      <c r="P29"/>
      <c r="Q29"/>
      <c r="R29"/>
      <c r="S29"/>
      <c r="T29"/>
      <c r="U29"/>
      <c r="V29"/>
      <c r="W29"/>
    </row>
    <row r="30" spans="1:23" ht="15.75" thickBot="1" x14ac:dyDescent="0.3">
      <c r="A30" s="13">
        <f ca="1">INDEX('Point Grid'!$C$8:$I$27,MATCH($A$1,'Point Grid'!$A$8:$A$27,0),MATCH(A29,'Point Grid'!$C$7:$I$7,0))</f>
        <v>1</v>
      </c>
      <c r="B30" s="5" t="s">
        <v>436</v>
      </c>
      <c r="C30" s="5"/>
      <c r="D30" s="5"/>
      <c r="E30" s="5"/>
      <c r="F30" s="5"/>
      <c r="G30" s="5"/>
      <c r="H30" s="5"/>
      <c r="I30" s="11"/>
      <c r="J30"/>
      <c r="K30"/>
      <c r="L30"/>
      <c r="M30"/>
      <c r="N30"/>
      <c r="O30"/>
      <c r="P30"/>
      <c r="Q30"/>
      <c r="R30"/>
      <c r="S30"/>
      <c r="T30"/>
      <c r="U30"/>
      <c r="V30"/>
      <c r="W30"/>
    </row>
    <row r="31" spans="1:23" ht="15.75" thickBot="1" x14ac:dyDescent="0.3">
      <c r="A31" s="4"/>
      <c r="B31" s="5"/>
      <c r="C31" s="5"/>
      <c r="D31" s="5"/>
      <c r="E31" s="5"/>
      <c r="F31" s="5"/>
      <c r="G31" s="5"/>
      <c r="H31" s="5"/>
      <c r="I31" s="11"/>
      <c r="J31"/>
      <c r="K31"/>
      <c r="L31"/>
      <c r="M31"/>
      <c r="N31"/>
      <c r="O31"/>
      <c r="P31"/>
      <c r="Q31"/>
      <c r="R31"/>
      <c r="S31"/>
      <c r="T31"/>
      <c r="U31"/>
      <c r="V31"/>
      <c r="W31"/>
    </row>
    <row r="32" spans="1:23" ht="15.75" thickBot="1" x14ac:dyDescent="0.3">
      <c r="A32" s="163"/>
      <c r="B32" s="16"/>
      <c r="C32" s="16"/>
      <c r="D32" s="16"/>
      <c r="E32" s="16"/>
      <c r="F32" s="16"/>
      <c r="G32" s="16"/>
      <c r="H32" s="16"/>
      <c r="I32" s="17"/>
      <c r="J32"/>
      <c r="K32"/>
      <c r="L32"/>
      <c r="M32"/>
      <c r="N32"/>
      <c r="O32"/>
      <c r="P32"/>
      <c r="Q32"/>
      <c r="R32"/>
      <c r="S32"/>
      <c r="T32"/>
      <c r="U32"/>
      <c r="V32"/>
      <c r="W32"/>
    </row>
    <row r="33" spans="2:23" x14ac:dyDescent="0.25"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</row>
    <row r="34" spans="2:23" x14ac:dyDescent="0.25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</row>
    <row r="35" spans="2:23" x14ac:dyDescent="0.25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</row>
    <row r="36" spans="2:23" x14ac:dyDescent="0.25"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</row>
    <row r="37" spans="2:23" x14ac:dyDescent="0.25"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</row>
    <row r="38" spans="2:23" x14ac:dyDescent="0.25"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</row>
    <row r="39" spans="2:23" x14ac:dyDescent="0.25"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</row>
    <row r="40" spans="2:23" x14ac:dyDescent="0.25">
      <c r="J40" s="3"/>
      <c r="K40"/>
      <c r="L40"/>
      <c r="M40"/>
      <c r="N40"/>
      <c r="O40"/>
      <c r="P40"/>
      <c r="Q40"/>
      <c r="R40"/>
      <c r="S40"/>
      <c r="T40"/>
      <c r="U40"/>
      <c r="V40"/>
      <c r="W40"/>
    </row>
    <row r="41" spans="2:23" x14ac:dyDescent="0.25">
      <c r="J41" s="3"/>
      <c r="K41"/>
      <c r="L41"/>
      <c r="M41"/>
      <c r="N41"/>
      <c r="O41"/>
      <c r="P41"/>
      <c r="Q41"/>
      <c r="R41"/>
      <c r="S41"/>
      <c r="T41"/>
      <c r="U41"/>
      <c r="V41"/>
      <c r="W41"/>
    </row>
    <row r="42" spans="2:23" x14ac:dyDescent="0.25">
      <c r="J42" s="3"/>
      <c r="K42"/>
      <c r="L42"/>
      <c r="M42"/>
      <c r="N42"/>
      <c r="O42"/>
      <c r="P42"/>
      <c r="Q42"/>
      <c r="R42"/>
      <c r="S42"/>
      <c r="T42"/>
      <c r="U42"/>
      <c r="V42"/>
      <c r="W42"/>
    </row>
    <row r="43" spans="2:23" x14ac:dyDescent="0.25">
      <c r="J43" s="3"/>
      <c r="K43"/>
      <c r="L43"/>
      <c r="M43"/>
      <c r="N43"/>
      <c r="O43"/>
      <c r="P43"/>
      <c r="Q43"/>
      <c r="R43"/>
      <c r="S43"/>
      <c r="T43"/>
      <c r="U43"/>
      <c r="V43"/>
      <c r="W43"/>
    </row>
    <row r="44" spans="2:23" x14ac:dyDescent="0.25">
      <c r="J44" s="3"/>
    </row>
    <row r="45" spans="2:23" x14ac:dyDescent="0.25">
      <c r="J45" s="3"/>
    </row>
    <row r="46" spans="2:23" x14ac:dyDescent="0.25">
      <c r="J46" s="3"/>
    </row>
    <row r="47" spans="2:23" x14ac:dyDescent="0.25">
      <c r="J47" s="3"/>
    </row>
    <row r="48" spans="2:23" x14ac:dyDescent="0.25">
      <c r="J48" s="3"/>
    </row>
    <row r="49" spans="10:10" x14ac:dyDescent="0.25">
      <c r="J49" s="3"/>
    </row>
  </sheetData>
  <sheetProtection formatCells="0" formatColumns="0" formatRows="0"/>
  <mergeCells count="1">
    <mergeCell ref="H1:I1"/>
  </mergeCells>
  <conditionalFormatting sqref="B1">
    <cfRule type="cellIs" dxfId="8" priority="1" operator="equal">
      <formula>"Incomplete"</formula>
    </cfRule>
    <cfRule type="cellIs" dxfId="7" priority="2" operator="equal">
      <formula>"Flag for Review"</formula>
    </cfRule>
    <cfRule type="cellIs" dxfId="6" priority="3" operator="equal">
      <formula>"Finished"</formula>
    </cfRule>
  </conditionalFormatting>
  <dataValidations count="2">
    <dataValidation type="list" allowBlank="1" showInputMessage="1" showErrorMessage="1" sqref="B1" xr:uid="{26F07DA3-57BA-47DC-A424-C3B01ED05F07}">
      <formula1>"Finished, Flag for Review, Incomplete"</formula1>
    </dataValidation>
    <dataValidation type="decimal" allowBlank="1" showInputMessage="1" showErrorMessage="1" sqref="A18 A27 A31" xr:uid="{1807BC19-996B-49B5-A2C4-A826BDACECBC}">
      <formula1>0</formula1>
      <formula2>A17</formula2>
    </dataValidation>
  </dataValidations>
  <hyperlinks>
    <hyperlink ref="H1" location="Navigator!A1" display="Navigator" xr:uid="{01BD0EE3-3B62-4895-A8AD-569B245743BB}"/>
  </hyperlink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B4C40-BAEA-4042-A2DE-18B8CEB7B80D}">
  <dimension ref="A1:T45"/>
  <sheetViews>
    <sheetView workbookViewId="0"/>
  </sheetViews>
  <sheetFormatPr defaultColWidth="9.140625" defaultRowHeight="15" x14ac:dyDescent="0.25"/>
  <cols>
    <col min="1" max="1" width="8.28515625" style="3" bestFit="1" customWidth="1"/>
    <col min="2" max="2" width="19.85546875" style="3" customWidth="1"/>
    <col min="3" max="6" width="9.140625" style="3" customWidth="1"/>
    <col min="7" max="7" width="4.140625" style="3" customWidth="1"/>
    <col min="8" max="8" width="7.5703125" style="3" customWidth="1"/>
    <col min="9" max="9" width="3.7109375" style="40" customWidth="1"/>
    <col min="10" max="10" width="10.5703125" style="3" customWidth="1"/>
    <col min="11" max="11" width="9.85546875" style="3" customWidth="1"/>
    <col min="12" max="12" width="9.140625" style="3" customWidth="1"/>
    <col min="13" max="13" width="9.140625" style="3"/>
    <col min="14" max="15" width="9.140625" style="3" customWidth="1"/>
    <col min="16" max="16384" width="9.140625" style="3"/>
  </cols>
  <sheetData>
    <row r="1" spans="1:20" ht="15.75" x14ac:dyDescent="0.25">
      <c r="A1" s="8">
        <f ca="1">VALUE(MID(CELL("filename",A1),FIND("]",CELL("filename",A1))+1,LEN(CELL("filename",A1))-FIND("]",CELL("filename",A1))+1))</f>
        <v>20</v>
      </c>
      <c r="B1" s="57" t="s">
        <v>458</v>
      </c>
      <c r="C1" s="9"/>
      <c r="D1" s="9"/>
      <c r="E1" s="9"/>
      <c r="F1" s="9"/>
      <c r="G1" s="9"/>
      <c r="H1" s="56" t="s">
        <v>41</v>
      </c>
      <c r="J1" s="58" t="s">
        <v>31</v>
      </c>
    </row>
    <row r="2" spans="1:20" x14ac:dyDescent="0.25">
      <c r="A2" s="10"/>
      <c r="B2" s="5"/>
      <c r="C2" s="5"/>
      <c r="D2" s="5"/>
      <c r="E2" s="5"/>
      <c r="F2" s="5"/>
      <c r="G2" s="5"/>
      <c r="H2" s="11"/>
      <c r="I2" s="40" t="s">
        <v>309</v>
      </c>
      <c r="J2"/>
      <c r="K2"/>
      <c r="L2"/>
      <c r="M2"/>
      <c r="N2"/>
      <c r="O2"/>
      <c r="P2"/>
      <c r="Q2"/>
      <c r="R2"/>
      <c r="S2"/>
      <c r="T2"/>
    </row>
    <row r="3" spans="1:20" x14ac:dyDescent="0.25">
      <c r="A3" s="12" t="s">
        <v>14</v>
      </c>
      <c r="B3" s="5" t="s">
        <v>310</v>
      </c>
      <c r="C3" s="5"/>
      <c r="D3" s="5"/>
      <c r="E3" s="5"/>
      <c r="F3" s="5"/>
      <c r="G3" s="5"/>
      <c r="H3" s="11"/>
      <c r="I3"/>
      <c r="J3"/>
      <c r="K3"/>
      <c r="L3"/>
      <c r="M3"/>
      <c r="N3"/>
      <c r="O3"/>
      <c r="P3"/>
      <c r="Q3"/>
      <c r="R3"/>
      <c r="S3"/>
      <c r="T3"/>
    </row>
    <row r="4" spans="1:20" x14ac:dyDescent="0.25">
      <c r="A4" s="13">
        <v>2.75</v>
      </c>
      <c r="B4" s="5"/>
      <c r="C4" s="5"/>
      <c r="D4" s="5"/>
      <c r="E4" s="5"/>
      <c r="F4" s="5"/>
      <c r="G4" s="5"/>
      <c r="H4" s="11"/>
      <c r="I4"/>
      <c r="J4"/>
      <c r="K4"/>
      <c r="L4"/>
      <c r="M4"/>
      <c r="N4"/>
      <c r="O4"/>
      <c r="P4"/>
      <c r="Q4"/>
      <c r="R4"/>
      <c r="S4"/>
      <c r="T4"/>
    </row>
    <row r="5" spans="1:20" x14ac:dyDescent="0.25">
      <c r="A5" s="10"/>
      <c r="B5" s="5" t="s">
        <v>311</v>
      </c>
      <c r="C5" s="5"/>
      <c r="D5" s="5"/>
      <c r="E5" s="5"/>
      <c r="F5" s="5"/>
      <c r="G5" s="5"/>
      <c r="H5" s="11"/>
      <c r="I5"/>
      <c r="J5"/>
      <c r="K5"/>
      <c r="L5"/>
      <c r="M5"/>
      <c r="N5"/>
      <c r="O5"/>
      <c r="P5"/>
      <c r="Q5"/>
      <c r="R5"/>
      <c r="S5"/>
      <c r="T5"/>
    </row>
    <row r="6" spans="1:20" x14ac:dyDescent="0.25">
      <c r="A6" s="10"/>
      <c r="B6" s="153" t="s">
        <v>312</v>
      </c>
      <c r="C6" s="140">
        <v>2</v>
      </c>
      <c r="D6" s="5"/>
      <c r="E6" s="5"/>
      <c r="F6" s="5"/>
      <c r="G6" s="5"/>
      <c r="H6" s="11"/>
      <c r="I6"/>
      <c r="J6"/>
      <c r="K6"/>
      <c r="L6"/>
      <c r="M6"/>
      <c r="N6"/>
      <c r="O6"/>
      <c r="P6"/>
      <c r="Q6"/>
      <c r="R6"/>
      <c r="S6"/>
      <c r="T6"/>
    </row>
    <row r="7" spans="1:20" x14ac:dyDescent="0.25">
      <c r="A7" s="10"/>
      <c r="B7" s="154" t="s">
        <v>313</v>
      </c>
      <c r="C7" s="99">
        <v>3000</v>
      </c>
      <c r="D7" s="5"/>
      <c r="E7" s="5"/>
      <c r="F7" s="5"/>
      <c r="G7" s="5"/>
      <c r="H7" s="11"/>
      <c r="I7"/>
      <c r="J7"/>
      <c r="K7"/>
      <c r="L7"/>
      <c r="M7"/>
      <c r="N7"/>
      <c r="O7"/>
      <c r="P7"/>
      <c r="Q7"/>
      <c r="R7"/>
      <c r="S7"/>
      <c r="T7"/>
    </row>
    <row r="8" spans="1:20" x14ac:dyDescent="0.25">
      <c r="A8" s="10"/>
      <c r="B8" s="5"/>
      <c r="C8" s="5"/>
      <c r="D8" s="5"/>
      <c r="E8" s="5"/>
      <c r="F8" s="5"/>
      <c r="G8" s="5"/>
      <c r="H8" s="11"/>
      <c r="I8"/>
      <c r="J8"/>
      <c r="K8"/>
      <c r="L8"/>
      <c r="M8"/>
      <c r="N8"/>
      <c r="O8"/>
      <c r="P8"/>
      <c r="Q8"/>
      <c r="R8"/>
      <c r="S8"/>
      <c r="T8"/>
    </row>
    <row r="9" spans="1:20" x14ac:dyDescent="0.25">
      <c r="A9" s="155"/>
      <c r="B9" s="156" t="s">
        <v>314</v>
      </c>
      <c r="C9" s="157">
        <v>0.1</v>
      </c>
      <c r="D9" s="158"/>
      <c r="E9" s="158"/>
      <c r="F9" s="158"/>
      <c r="G9" s="158"/>
      <c r="H9" s="159"/>
      <c r="I9"/>
      <c r="J9"/>
      <c r="K9"/>
      <c r="L9"/>
      <c r="M9"/>
      <c r="N9"/>
      <c r="O9"/>
      <c r="P9"/>
      <c r="Q9"/>
      <c r="R9"/>
      <c r="S9"/>
      <c r="T9"/>
    </row>
    <row r="10" spans="1:20" x14ac:dyDescent="0.25">
      <c r="A10" s="155"/>
      <c r="B10" s="160" t="s">
        <v>315</v>
      </c>
      <c r="C10" s="161">
        <v>0.05</v>
      </c>
      <c r="D10" s="158"/>
      <c r="E10" s="158"/>
      <c r="F10" s="158"/>
      <c r="G10" s="158"/>
      <c r="H10" s="159"/>
      <c r="I10"/>
      <c r="J10"/>
      <c r="K10"/>
      <c r="L10"/>
      <c r="M10"/>
      <c r="N10"/>
      <c r="O10"/>
      <c r="P10"/>
      <c r="Q10"/>
      <c r="R10"/>
      <c r="S10"/>
      <c r="T10"/>
    </row>
    <row r="11" spans="1:20" x14ac:dyDescent="0.25">
      <c r="A11" s="155"/>
      <c r="B11" s="158"/>
      <c r="C11" s="158"/>
      <c r="D11" s="158"/>
      <c r="E11" s="158"/>
      <c r="F11" s="158"/>
      <c r="G11" s="158"/>
      <c r="H11" s="159"/>
      <c r="I11"/>
      <c r="J11"/>
      <c r="K11"/>
      <c r="L11"/>
      <c r="M11"/>
      <c r="N11"/>
      <c r="O11"/>
      <c r="P11"/>
      <c r="Q11"/>
      <c r="R11"/>
      <c r="S11"/>
      <c r="T11"/>
    </row>
    <row r="12" spans="1:20" x14ac:dyDescent="0.25">
      <c r="A12" s="14" t="s">
        <v>2</v>
      </c>
      <c r="B12" s="5" t="s">
        <v>316</v>
      </c>
      <c r="C12" s="5"/>
      <c r="D12" s="5"/>
      <c r="E12" s="5"/>
      <c r="F12" s="5"/>
      <c r="G12" s="5"/>
      <c r="H12" s="11"/>
      <c r="I12"/>
      <c r="J12"/>
      <c r="K12"/>
      <c r="L12"/>
      <c r="M12"/>
      <c r="N12"/>
      <c r="O12"/>
      <c r="P12"/>
      <c r="Q12"/>
      <c r="R12"/>
      <c r="S12"/>
      <c r="T12"/>
    </row>
    <row r="13" spans="1:20" ht="15.75" thickBot="1" x14ac:dyDescent="0.3">
      <c r="A13" s="13">
        <v>0.75</v>
      </c>
      <c r="B13" s="5"/>
      <c r="C13" s="5"/>
      <c r="D13" s="5"/>
      <c r="E13" s="5"/>
      <c r="F13" s="5"/>
      <c r="G13" s="5"/>
      <c r="H13" s="11"/>
      <c r="I13"/>
      <c r="J13"/>
      <c r="K13"/>
      <c r="L13"/>
      <c r="M13"/>
      <c r="N13"/>
      <c r="O13"/>
      <c r="P13"/>
      <c r="Q13"/>
      <c r="R13"/>
      <c r="S13"/>
      <c r="T13"/>
    </row>
    <row r="14" spans="1:20" ht="15.75" thickBot="1" x14ac:dyDescent="0.3">
      <c r="A14" s="4"/>
      <c r="B14" s="5"/>
      <c r="C14" s="5"/>
      <c r="D14" s="5"/>
      <c r="E14" s="5"/>
      <c r="F14" s="5"/>
      <c r="G14" s="5"/>
      <c r="H14" s="11"/>
      <c r="I14"/>
      <c r="J14"/>
      <c r="K14"/>
      <c r="L14"/>
      <c r="M14"/>
      <c r="N14"/>
      <c r="O14"/>
      <c r="P14"/>
      <c r="Q14"/>
      <c r="R14"/>
      <c r="S14"/>
      <c r="T14"/>
    </row>
    <row r="15" spans="1:20" x14ac:dyDescent="0.25">
      <c r="A15" s="10"/>
      <c r="B15" s="5"/>
      <c r="C15" s="5"/>
      <c r="D15" s="5"/>
      <c r="E15" s="5"/>
      <c r="F15" s="5"/>
      <c r="G15" s="5"/>
      <c r="H15" s="11"/>
      <c r="I15"/>
      <c r="J15"/>
      <c r="K15"/>
      <c r="L15"/>
      <c r="M15"/>
      <c r="N15"/>
      <c r="O15"/>
      <c r="P15"/>
      <c r="Q15"/>
      <c r="R15"/>
      <c r="S15"/>
      <c r="T15"/>
    </row>
    <row r="16" spans="1:20" x14ac:dyDescent="0.25">
      <c r="A16" s="14" t="s">
        <v>3</v>
      </c>
      <c r="B16" s="5" t="s">
        <v>317</v>
      </c>
      <c r="C16" s="5"/>
      <c r="D16" s="5"/>
      <c r="E16" s="5"/>
      <c r="F16" s="5"/>
      <c r="G16" s="5"/>
      <c r="H16" s="11"/>
      <c r="I16"/>
      <c r="J16"/>
      <c r="K16"/>
      <c r="L16"/>
      <c r="M16"/>
      <c r="N16"/>
      <c r="O16"/>
      <c r="P16"/>
      <c r="Q16"/>
      <c r="R16"/>
      <c r="S16"/>
      <c r="T16"/>
    </row>
    <row r="17" spans="1:20" ht="15.75" thickBot="1" x14ac:dyDescent="0.3">
      <c r="A17" s="13">
        <v>0.5</v>
      </c>
      <c r="B17" s="5"/>
      <c r="C17" s="5"/>
      <c r="D17" s="5"/>
      <c r="E17" s="5"/>
      <c r="F17" s="5"/>
      <c r="G17" s="5"/>
      <c r="H17" s="11"/>
      <c r="I17"/>
      <c r="J17"/>
      <c r="K17"/>
      <c r="L17"/>
      <c r="M17"/>
      <c r="N17"/>
      <c r="O17"/>
      <c r="P17"/>
      <c r="Q17"/>
      <c r="R17"/>
      <c r="S17"/>
      <c r="T17"/>
    </row>
    <row r="18" spans="1:20" ht="15.75" thickBot="1" x14ac:dyDescent="0.3">
      <c r="A18" s="4"/>
      <c r="B18" s="5"/>
      <c r="C18" s="5"/>
      <c r="D18" s="5"/>
      <c r="E18" s="5"/>
      <c r="F18" s="5"/>
      <c r="G18" s="5"/>
      <c r="H18" s="11"/>
      <c r="I18"/>
      <c r="J18"/>
      <c r="K18"/>
      <c r="L18"/>
      <c r="M18"/>
      <c r="N18"/>
      <c r="O18"/>
      <c r="P18"/>
      <c r="Q18"/>
      <c r="R18"/>
      <c r="S18"/>
      <c r="T18"/>
    </row>
    <row r="19" spans="1:20" x14ac:dyDescent="0.25">
      <c r="A19" s="10"/>
      <c r="B19" s="5"/>
      <c r="C19" s="5"/>
      <c r="D19" s="5"/>
      <c r="E19" s="5"/>
      <c r="F19" s="5"/>
      <c r="G19" s="5"/>
      <c r="H19" s="11"/>
      <c r="I19"/>
      <c r="J19"/>
      <c r="K19"/>
      <c r="L19"/>
      <c r="M19"/>
      <c r="N19"/>
      <c r="O19"/>
      <c r="P19"/>
      <c r="Q19"/>
      <c r="R19"/>
      <c r="S19"/>
      <c r="T19"/>
    </row>
    <row r="20" spans="1:20" x14ac:dyDescent="0.25">
      <c r="A20" s="14" t="s">
        <v>4</v>
      </c>
      <c r="B20" s="5" t="s">
        <v>318</v>
      </c>
      <c r="C20" s="5"/>
      <c r="D20" s="5"/>
      <c r="E20" s="5"/>
      <c r="F20" s="5"/>
      <c r="G20" s="5"/>
      <c r="H20" s="11"/>
      <c r="I20"/>
      <c r="J20"/>
      <c r="K20"/>
      <c r="L20"/>
      <c r="M20"/>
      <c r="N20"/>
      <c r="O20"/>
      <c r="P20"/>
      <c r="Q20"/>
      <c r="R20"/>
      <c r="S20"/>
      <c r="T20"/>
    </row>
    <row r="21" spans="1:20" ht="15.75" thickBot="1" x14ac:dyDescent="0.3">
      <c r="A21" s="13">
        <v>0.5</v>
      </c>
      <c r="B21" s="5" t="s">
        <v>319</v>
      </c>
      <c r="C21" s="5"/>
      <c r="D21" s="5"/>
      <c r="E21" s="5"/>
      <c r="F21" s="5"/>
      <c r="G21" s="5"/>
      <c r="H21" s="11"/>
      <c r="I21"/>
      <c r="J21"/>
      <c r="K21"/>
      <c r="L21"/>
      <c r="M21"/>
      <c r="N21"/>
      <c r="O21"/>
      <c r="P21"/>
      <c r="Q21"/>
      <c r="R21"/>
      <c r="S21"/>
      <c r="T21"/>
    </row>
    <row r="22" spans="1:20" ht="15.75" thickBot="1" x14ac:dyDescent="0.3">
      <c r="A22" s="4"/>
      <c r="B22" s="5"/>
      <c r="C22" s="5"/>
      <c r="D22" s="5"/>
      <c r="E22" s="5"/>
      <c r="F22" s="5"/>
      <c r="G22" s="5"/>
      <c r="H22" s="11"/>
      <c r="I22"/>
      <c r="J22"/>
      <c r="K22"/>
      <c r="L22"/>
      <c r="M22"/>
      <c r="N22"/>
      <c r="O22"/>
      <c r="P22"/>
      <c r="Q22"/>
      <c r="R22"/>
      <c r="S22"/>
      <c r="T22"/>
    </row>
    <row r="23" spans="1:20" x14ac:dyDescent="0.25">
      <c r="A23" s="10"/>
      <c r="B23" s="5"/>
      <c r="C23" s="5"/>
      <c r="D23" s="5"/>
      <c r="E23" s="5"/>
      <c r="F23" s="5"/>
      <c r="G23" s="5"/>
      <c r="H23" s="11"/>
      <c r="I23"/>
      <c r="J23"/>
      <c r="K23"/>
      <c r="L23"/>
      <c r="M23"/>
      <c r="N23"/>
      <c r="O23"/>
      <c r="P23"/>
      <c r="Q23"/>
      <c r="R23"/>
      <c r="S23"/>
      <c r="T23"/>
    </row>
    <row r="24" spans="1:20" x14ac:dyDescent="0.25">
      <c r="A24" s="14" t="s">
        <v>5</v>
      </c>
      <c r="B24" s="5" t="s">
        <v>320</v>
      </c>
      <c r="C24" s="5"/>
      <c r="D24" s="5"/>
      <c r="E24" s="5"/>
      <c r="F24" s="5"/>
      <c r="G24" s="5"/>
      <c r="H24" s="11"/>
      <c r="I24"/>
      <c r="J24"/>
      <c r="K24"/>
      <c r="L24"/>
      <c r="M24"/>
      <c r="N24"/>
      <c r="O24"/>
      <c r="P24"/>
      <c r="Q24"/>
      <c r="R24"/>
      <c r="S24"/>
      <c r="T24"/>
    </row>
    <row r="25" spans="1:20" ht="15.75" thickBot="1" x14ac:dyDescent="0.3">
      <c r="A25" s="13">
        <v>1</v>
      </c>
      <c r="B25" s="162" t="s">
        <v>321</v>
      </c>
      <c r="C25" s="5"/>
      <c r="D25" s="5"/>
      <c r="E25" s="5"/>
      <c r="F25" s="5"/>
      <c r="G25" s="5"/>
      <c r="H25" s="11"/>
      <c r="I25"/>
      <c r="J25"/>
      <c r="K25"/>
      <c r="L25"/>
      <c r="M25"/>
      <c r="N25"/>
      <c r="O25"/>
      <c r="P25"/>
      <c r="Q25"/>
      <c r="R25"/>
      <c r="S25"/>
      <c r="T25"/>
    </row>
    <row r="26" spans="1:20" ht="15.75" thickBot="1" x14ac:dyDescent="0.3">
      <c r="A26" s="4"/>
      <c r="B26" s="162" t="s">
        <v>322</v>
      </c>
      <c r="C26" s="5"/>
      <c r="D26" s="5"/>
      <c r="E26" s="5"/>
      <c r="F26" s="5"/>
      <c r="G26" s="5"/>
      <c r="H26" s="11"/>
      <c r="I26"/>
      <c r="J26"/>
      <c r="K26"/>
      <c r="L26"/>
      <c r="M26"/>
      <c r="N26"/>
      <c r="O26"/>
      <c r="P26"/>
      <c r="Q26"/>
      <c r="R26"/>
      <c r="S26"/>
      <c r="T26"/>
    </row>
    <row r="27" spans="1:20" ht="15.75" thickBot="1" x14ac:dyDescent="0.3">
      <c r="A27" s="163"/>
      <c r="B27" s="16"/>
      <c r="C27" s="16"/>
      <c r="D27" s="16"/>
      <c r="E27" s="16"/>
      <c r="F27" s="16"/>
      <c r="G27" s="16"/>
      <c r="H27" s="17"/>
      <c r="I27"/>
      <c r="J27"/>
      <c r="K27"/>
      <c r="L27"/>
      <c r="M27"/>
      <c r="N27"/>
      <c r="O27"/>
      <c r="P27"/>
      <c r="Q27"/>
      <c r="R27"/>
      <c r="S27"/>
      <c r="T27"/>
    </row>
    <row r="28" spans="1:20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</row>
    <row r="29" spans="1:20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</row>
    <row r="30" spans="1:20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spans="1:20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spans="1:20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spans="1:20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spans="1:20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</row>
    <row r="35" spans="1:20" x14ac:dyDescent="0.25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</row>
    <row r="36" spans="1:20" x14ac:dyDescent="0.25"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</row>
    <row r="37" spans="1:20" x14ac:dyDescent="0.25">
      <c r="J37"/>
      <c r="K37"/>
      <c r="L37"/>
      <c r="M37"/>
      <c r="N37"/>
      <c r="O37"/>
      <c r="P37"/>
      <c r="Q37"/>
      <c r="R37"/>
      <c r="S37"/>
      <c r="T37"/>
    </row>
    <row r="38" spans="1:20" x14ac:dyDescent="0.25">
      <c r="J38"/>
      <c r="K38"/>
      <c r="L38"/>
      <c r="M38"/>
      <c r="N38"/>
      <c r="O38"/>
      <c r="P38"/>
      <c r="Q38"/>
      <c r="R38"/>
      <c r="S38"/>
      <c r="T38"/>
    </row>
    <row r="39" spans="1:20" x14ac:dyDescent="0.25">
      <c r="J39"/>
      <c r="K39"/>
      <c r="L39"/>
      <c r="M39"/>
      <c r="N39"/>
      <c r="O39"/>
      <c r="P39"/>
      <c r="Q39"/>
      <c r="R39"/>
      <c r="S39"/>
      <c r="T39"/>
    </row>
    <row r="40" spans="1:20" x14ac:dyDescent="0.25">
      <c r="J40"/>
      <c r="K40"/>
      <c r="L40"/>
      <c r="M40"/>
      <c r="N40"/>
      <c r="O40"/>
      <c r="P40"/>
      <c r="Q40"/>
      <c r="R40"/>
      <c r="S40"/>
      <c r="T40"/>
    </row>
    <row r="41" spans="1:20" x14ac:dyDescent="0.25">
      <c r="J41"/>
      <c r="K41"/>
      <c r="L41"/>
      <c r="M41"/>
      <c r="N41"/>
      <c r="O41"/>
      <c r="P41"/>
      <c r="Q41"/>
      <c r="R41"/>
      <c r="S41"/>
      <c r="T41"/>
    </row>
    <row r="42" spans="1:20" x14ac:dyDescent="0.25">
      <c r="J42"/>
      <c r="K42"/>
      <c r="L42"/>
      <c r="M42"/>
      <c r="N42"/>
      <c r="O42"/>
      <c r="P42"/>
      <c r="Q42"/>
      <c r="R42"/>
      <c r="S42"/>
      <c r="T42"/>
    </row>
    <row r="43" spans="1:20" x14ac:dyDescent="0.25">
      <c r="J43"/>
      <c r="K43"/>
      <c r="L43"/>
      <c r="M43"/>
      <c r="N43"/>
      <c r="O43"/>
      <c r="P43"/>
      <c r="Q43"/>
      <c r="R43"/>
      <c r="S43"/>
      <c r="T43"/>
    </row>
    <row r="44" spans="1:20" x14ac:dyDescent="0.25">
      <c r="J44"/>
      <c r="K44"/>
      <c r="L44"/>
      <c r="M44"/>
      <c r="N44"/>
      <c r="O44"/>
      <c r="P44"/>
      <c r="Q44"/>
      <c r="R44"/>
      <c r="S44"/>
      <c r="T44"/>
    </row>
    <row r="45" spans="1:20" x14ac:dyDescent="0.25">
      <c r="J45"/>
      <c r="K45"/>
      <c r="L45"/>
      <c r="M45"/>
      <c r="N45"/>
      <c r="O45"/>
      <c r="P45"/>
      <c r="Q45"/>
      <c r="R45"/>
      <c r="S45"/>
      <c r="T45"/>
    </row>
  </sheetData>
  <sheetProtection formatCells="0" formatColumns="0" formatRows="0"/>
  <conditionalFormatting sqref="B1">
    <cfRule type="cellIs" dxfId="5" priority="1" operator="equal">
      <formula>"Incomplete"</formula>
    </cfRule>
    <cfRule type="cellIs" dxfId="4" priority="2" operator="equal">
      <formula>"Flag for Review"</formula>
    </cfRule>
    <cfRule type="cellIs" dxfId="3" priority="3" operator="equal">
      <formula>"Finished"</formula>
    </cfRule>
  </conditionalFormatting>
  <dataValidations count="2">
    <dataValidation type="decimal" allowBlank="1" showInputMessage="1" showErrorMessage="1" sqref="A14 A18 A22 A26" xr:uid="{2E321CBC-8E6F-4220-A11D-E8BA68959F6E}">
      <formula1>0</formula1>
      <formula2>A13</formula2>
    </dataValidation>
    <dataValidation type="list" allowBlank="1" showInputMessage="1" showErrorMessage="1" sqref="B1" xr:uid="{0E66DCEE-8977-4CDA-A88B-CFEB0976A059}">
      <formula1>"Finished, Flag for Review, Incomplete"</formula1>
    </dataValidation>
  </dataValidations>
  <hyperlinks>
    <hyperlink ref="H1" location="Navigator!A1" display="Navigator" xr:uid="{B9B1E099-A9CB-4FB8-98DA-D4B42C264019}"/>
  </hyperlink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5E931-AC7A-470B-9BDF-4E2D61C18E6A}">
  <dimension ref="A1:J47"/>
  <sheetViews>
    <sheetView workbookViewId="0"/>
  </sheetViews>
  <sheetFormatPr defaultRowHeight="15" x14ac:dyDescent="0.25"/>
  <cols>
    <col min="2" max="2" width="11.28515625" customWidth="1"/>
    <col min="3" max="3" width="10.5703125" customWidth="1"/>
    <col min="5" max="5" width="10.5703125" customWidth="1"/>
    <col min="6" max="6" width="13" customWidth="1"/>
    <col min="8" max="8" width="10.28515625" customWidth="1"/>
    <col min="9" max="9" width="3.7109375" customWidth="1"/>
  </cols>
  <sheetData>
    <row r="1" spans="1:10" ht="15.75" x14ac:dyDescent="0.25">
      <c r="A1" s="8">
        <f ca="1">VALUE(MID(CELL("filename",A1),FIND("]",CELL("filename",A1))+1,LEN(CELL("filename",A1))-FIND("]",CELL("filename",A1))+1))</f>
        <v>21</v>
      </c>
      <c r="B1" s="57" t="s">
        <v>458</v>
      </c>
      <c r="C1" s="9"/>
      <c r="D1" s="9"/>
      <c r="E1" s="9"/>
      <c r="F1" s="9"/>
      <c r="G1" s="9"/>
      <c r="H1" s="56" t="s">
        <v>41</v>
      </c>
      <c r="J1" s="219" t="s">
        <v>31</v>
      </c>
    </row>
    <row r="2" spans="1:10" x14ac:dyDescent="0.25">
      <c r="A2" s="10"/>
      <c r="B2" s="5"/>
      <c r="C2" s="5"/>
      <c r="D2" s="5"/>
      <c r="E2" s="5"/>
      <c r="F2" s="5"/>
      <c r="G2" s="5"/>
      <c r="H2" s="11"/>
    </row>
    <row r="3" spans="1:10" x14ac:dyDescent="0.25">
      <c r="A3" s="12" t="s">
        <v>14</v>
      </c>
      <c r="B3" s="5" t="s">
        <v>463</v>
      </c>
      <c r="C3" s="5"/>
      <c r="D3" s="5"/>
      <c r="E3" s="5"/>
      <c r="F3" s="5"/>
      <c r="G3" s="5"/>
      <c r="H3" s="11"/>
    </row>
    <row r="4" spans="1:10" x14ac:dyDescent="0.25">
      <c r="A4" s="13">
        <f ca="1">INDEX('Point Grid'!B:B,MATCH(A1,'Point Grid'!A:A,0))</f>
        <v>4</v>
      </c>
      <c r="B4" s="5" t="s">
        <v>464</v>
      </c>
      <c r="C4" s="5"/>
      <c r="D4" s="5"/>
      <c r="E4" s="5"/>
      <c r="F4" s="5"/>
      <c r="G4" s="5"/>
      <c r="H4" s="11"/>
    </row>
    <row r="5" spans="1:10" x14ac:dyDescent="0.25">
      <c r="A5" s="10"/>
      <c r="B5" s="5"/>
      <c r="C5" s="5"/>
      <c r="D5" s="5"/>
      <c r="E5" s="5"/>
      <c r="F5" s="5"/>
      <c r="G5" s="5"/>
      <c r="H5" s="11"/>
    </row>
    <row r="6" spans="1:10" x14ac:dyDescent="0.25">
      <c r="A6" s="10"/>
      <c r="B6" s="5" t="s">
        <v>465</v>
      </c>
      <c r="C6" s="5"/>
      <c r="D6" s="5"/>
      <c r="E6" s="5"/>
      <c r="F6" s="5"/>
      <c r="G6" s="5"/>
      <c r="H6" s="11"/>
    </row>
    <row r="7" spans="1:10" x14ac:dyDescent="0.25">
      <c r="A7" s="10"/>
      <c r="B7" s="5" t="s">
        <v>466</v>
      </c>
      <c r="C7" s="5"/>
      <c r="D7" s="5"/>
      <c r="E7" s="5"/>
      <c r="F7" s="5"/>
      <c r="G7" s="5"/>
      <c r="H7" s="11"/>
    </row>
    <row r="8" spans="1:10" x14ac:dyDescent="0.25">
      <c r="A8" s="10"/>
      <c r="B8" s="5"/>
      <c r="C8" s="5"/>
      <c r="D8" s="5"/>
      <c r="E8" s="5"/>
      <c r="F8" s="5"/>
      <c r="G8" s="5"/>
      <c r="H8" s="11"/>
    </row>
    <row r="9" spans="1:10" x14ac:dyDescent="0.25">
      <c r="A9" s="14" t="s">
        <v>2</v>
      </c>
      <c r="B9" s="5" t="s">
        <v>467</v>
      </c>
      <c r="C9" s="5"/>
      <c r="D9" s="5"/>
      <c r="E9" s="5"/>
      <c r="F9" s="5"/>
      <c r="G9" s="5"/>
      <c r="H9" s="11"/>
    </row>
    <row r="10" spans="1:10" ht="15.75" thickBot="1" x14ac:dyDescent="0.3">
      <c r="A10" s="13">
        <f ca="1">INDEX('Point Grid'!$C$8:$I$28,MATCH($A$1,'Point Grid'!$A$8:$A$28,0),MATCH(A9,'Point Grid'!$C$7:$I$7,0))</f>
        <v>2.5</v>
      </c>
      <c r="B10" s="5" t="s">
        <v>468</v>
      </c>
      <c r="C10" s="5"/>
      <c r="D10" s="5"/>
      <c r="E10" s="5"/>
      <c r="F10" s="5"/>
      <c r="G10" s="5"/>
      <c r="H10" s="11"/>
    </row>
    <row r="11" spans="1:10" ht="15.75" thickBot="1" x14ac:dyDescent="0.3">
      <c r="A11" s="4"/>
      <c r="B11" s="5" t="s">
        <v>469</v>
      </c>
      <c r="C11" s="5"/>
      <c r="D11" s="5"/>
      <c r="E11" s="5"/>
      <c r="F11" s="5"/>
      <c r="G11" s="5"/>
      <c r="H11" s="11"/>
    </row>
    <row r="12" spans="1:10" x14ac:dyDescent="0.25">
      <c r="A12" s="10"/>
      <c r="B12" s="5"/>
      <c r="C12" s="5"/>
      <c r="D12" s="5"/>
      <c r="E12" s="5"/>
      <c r="F12" s="5"/>
      <c r="G12" s="5"/>
      <c r="H12" s="11"/>
    </row>
    <row r="13" spans="1:10" x14ac:dyDescent="0.25">
      <c r="A13" s="10"/>
      <c r="B13" s="5"/>
      <c r="C13" s="5"/>
      <c r="D13" s="5"/>
      <c r="E13" s="5"/>
      <c r="F13" s="5"/>
      <c r="G13" s="5"/>
      <c r="H13" s="11"/>
    </row>
    <row r="14" spans="1:10" x14ac:dyDescent="0.25">
      <c r="A14" s="10"/>
      <c r="B14" s="5"/>
      <c r="C14" s="5"/>
      <c r="D14" s="5"/>
      <c r="E14" s="5"/>
      <c r="F14" s="5"/>
      <c r="G14" s="5"/>
      <c r="H14" s="11"/>
    </row>
    <row r="15" spans="1:10" x14ac:dyDescent="0.25">
      <c r="A15" s="10"/>
      <c r="B15" s="5"/>
      <c r="C15" s="5"/>
      <c r="D15" s="5"/>
      <c r="E15" s="5"/>
      <c r="F15" s="5"/>
      <c r="G15" s="5"/>
      <c r="H15" s="11"/>
    </row>
    <row r="16" spans="1:10" x14ac:dyDescent="0.25">
      <c r="A16" s="10"/>
      <c r="B16" s="5"/>
      <c r="C16" s="5"/>
      <c r="D16" s="5"/>
      <c r="E16" s="5"/>
      <c r="F16" s="5"/>
      <c r="G16" s="5"/>
      <c r="H16" s="11"/>
    </row>
    <row r="17" spans="1:8" x14ac:dyDescent="0.25">
      <c r="A17" s="10"/>
      <c r="B17" s="5"/>
      <c r="C17" s="5"/>
      <c r="D17" s="5"/>
      <c r="E17" s="5"/>
      <c r="F17" s="5"/>
      <c r="G17" s="5"/>
      <c r="H17" s="11"/>
    </row>
    <row r="18" spans="1:8" x14ac:dyDescent="0.25">
      <c r="A18" s="10"/>
      <c r="B18" s="5"/>
      <c r="C18" s="5"/>
      <c r="D18" s="5"/>
      <c r="E18" s="5"/>
      <c r="F18" s="5"/>
      <c r="G18" s="5"/>
      <c r="H18" s="11"/>
    </row>
    <row r="19" spans="1:8" x14ac:dyDescent="0.25">
      <c r="A19" s="10"/>
      <c r="B19" s="5"/>
      <c r="C19" s="5"/>
      <c r="D19" s="5"/>
      <c r="E19" s="5"/>
      <c r="F19" s="5"/>
      <c r="G19" s="5"/>
      <c r="H19" s="11"/>
    </row>
    <row r="20" spans="1:8" x14ac:dyDescent="0.25">
      <c r="A20" s="10"/>
      <c r="B20" s="5"/>
      <c r="C20" s="5"/>
      <c r="D20" s="5"/>
      <c r="E20" s="5"/>
      <c r="F20" s="5"/>
      <c r="G20" s="5"/>
      <c r="H20" s="11"/>
    </row>
    <row r="21" spans="1:8" x14ac:dyDescent="0.25">
      <c r="A21" s="10"/>
      <c r="B21" s="5"/>
      <c r="C21" s="5"/>
      <c r="D21" s="5"/>
      <c r="E21" s="5"/>
      <c r="F21" s="5"/>
      <c r="G21" s="5"/>
      <c r="H21" s="11"/>
    </row>
    <row r="22" spans="1:8" x14ac:dyDescent="0.25">
      <c r="A22" s="10"/>
      <c r="B22" s="5"/>
      <c r="C22" s="5"/>
      <c r="D22" s="5"/>
      <c r="E22" s="5"/>
      <c r="F22" s="5"/>
      <c r="G22" s="5"/>
      <c r="H22" s="11"/>
    </row>
    <row r="23" spans="1:8" x14ac:dyDescent="0.25">
      <c r="A23" s="10"/>
      <c r="B23" s="5"/>
      <c r="C23" s="5"/>
      <c r="D23" s="5"/>
      <c r="E23" s="5"/>
      <c r="F23" s="5"/>
      <c r="G23" s="5"/>
      <c r="H23" s="11"/>
    </row>
    <row r="24" spans="1:8" x14ac:dyDescent="0.25">
      <c r="A24" s="10"/>
      <c r="B24" s="5"/>
      <c r="C24" s="5"/>
      <c r="D24" s="5"/>
      <c r="E24" s="5"/>
      <c r="F24" s="5"/>
      <c r="G24" s="5"/>
      <c r="H24" s="11"/>
    </row>
    <row r="25" spans="1:8" x14ac:dyDescent="0.25">
      <c r="A25" s="10"/>
      <c r="B25" s="5"/>
      <c r="C25" s="5"/>
      <c r="D25" s="5"/>
      <c r="E25" s="5"/>
      <c r="F25" s="5"/>
      <c r="G25" s="5"/>
      <c r="H25" s="11"/>
    </row>
    <row r="26" spans="1:8" x14ac:dyDescent="0.25">
      <c r="A26" s="10"/>
      <c r="B26" s="5"/>
      <c r="C26" s="5"/>
      <c r="D26" s="5"/>
      <c r="E26" s="5"/>
      <c r="F26" s="5"/>
      <c r="G26" s="5"/>
      <c r="H26" s="11"/>
    </row>
    <row r="27" spans="1:8" x14ac:dyDescent="0.25">
      <c r="A27" s="10"/>
      <c r="B27" s="5"/>
      <c r="C27" s="5"/>
      <c r="D27" s="5"/>
      <c r="E27" s="5"/>
      <c r="F27" s="5"/>
      <c r="G27" s="5"/>
      <c r="H27" s="11"/>
    </row>
    <row r="28" spans="1:8" ht="30" x14ac:dyDescent="0.25">
      <c r="A28" s="10"/>
      <c r="B28" s="220" t="s">
        <v>470</v>
      </c>
      <c r="C28" s="175" t="s">
        <v>280</v>
      </c>
      <c r="D28" s="221" t="s">
        <v>471</v>
      </c>
      <c r="E28" s="175" t="s">
        <v>472</v>
      </c>
      <c r="F28" s="222" t="s">
        <v>473</v>
      </c>
      <c r="G28" s="5"/>
      <c r="H28" s="11"/>
    </row>
    <row r="29" spans="1:8" x14ac:dyDescent="0.25">
      <c r="A29" s="10"/>
      <c r="B29" s="47" t="s">
        <v>16</v>
      </c>
      <c r="C29" s="93">
        <v>55000</v>
      </c>
      <c r="D29" s="142">
        <v>0.77200000000000002</v>
      </c>
      <c r="E29" s="48">
        <v>1.036</v>
      </c>
      <c r="F29" s="66">
        <v>1.095</v>
      </c>
      <c r="G29" s="5"/>
      <c r="H29" s="11"/>
    </row>
    <row r="30" spans="1:8" x14ac:dyDescent="0.25">
      <c r="A30" s="10"/>
      <c r="B30" s="47" t="s">
        <v>17</v>
      </c>
      <c r="C30" s="93">
        <v>175000</v>
      </c>
      <c r="D30" s="142">
        <v>1.952</v>
      </c>
      <c r="E30" s="48">
        <v>1.881</v>
      </c>
      <c r="F30" s="66">
        <v>1.881</v>
      </c>
      <c r="G30" s="5"/>
      <c r="H30" s="11"/>
    </row>
    <row r="31" spans="1:8" x14ac:dyDescent="0.25">
      <c r="A31" s="10"/>
      <c r="B31" s="47" t="s">
        <v>18</v>
      </c>
      <c r="C31" s="93">
        <v>10000</v>
      </c>
      <c r="D31" s="142">
        <v>1.1839999999999999</v>
      </c>
      <c r="E31" s="48">
        <v>1.1379999999999999</v>
      </c>
      <c r="F31" s="66">
        <v>1.1379999999999999</v>
      </c>
      <c r="G31" s="5"/>
      <c r="H31" s="11"/>
    </row>
    <row r="32" spans="1:8" x14ac:dyDescent="0.25">
      <c r="A32" s="10"/>
      <c r="B32" s="47" t="s">
        <v>131</v>
      </c>
      <c r="C32" s="93">
        <v>48000</v>
      </c>
      <c r="D32" s="142">
        <v>0.72299999999999998</v>
      </c>
      <c r="E32" s="48">
        <v>0.80100000000000005</v>
      </c>
      <c r="F32" s="66">
        <v>1.0429999999999999</v>
      </c>
      <c r="G32" s="5"/>
      <c r="H32" s="11"/>
    </row>
    <row r="33" spans="1:8" x14ac:dyDescent="0.25">
      <c r="A33" s="10"/>
      <c r="B33" s="46" t="s">
        <v>132</v>
      </c>
      <c r="C33" s="96">
        <v>169000</v>
      </c>
      <c r="D33" s="70">
        <v>0.70699999999999996</v>
      </c>
      <c r="E33" s="49">
        <v>0.70699999999999996</v>
      </c>
      <c r="F33" s="68">
        <v>0.95199999999999996</v>
      </c>
      <c r="G33" s="5"/>
      <c r="H33" s="11"/>
    </row>
    <row r="34" spans="1:8" x14ac:dyDescent="0.25">
      <c r="A34" s="10"/>
      <c r="B34" s="5"/>
      <c r="C34" s="5"/>
      <c r="D34" s="5"/>
      <c r="E34" s="5"/>
      <c r="F34" s="5"/>
      <c r="G34" s="5"/>
      <c r="H34" s="11"/>
    </row>
    <row r="35" spans="1:8" x14ac:dyDescent="0.25">
      <c r="A35" s="14" t="s">
        <v>3</v>
      </c>
      <c r="B35" s="6" t="s">
        <v>474</v>
      </c>
      <c r="C35" s="5"/>
      <c r="D35" s="5"/>
      <c r="E35" s="5"/>
      <c r="F35" s="5"/>
      <c r="G35" s="5"/>
      <c r="H35" s="11"/>
    </row>
    <row r="36" spans="1:8" ht="15.75" thickBot="1" x14ac:dyDescent="0.3">
      <c r="A36" s="13">
        <f ca="1">INDEX('Point Grid'!$C$8:$I$28,MATCH($A$1,'Point Grid'!$A$8:$A$28,0),MATCH(A35,'Point Grid'!$C$7:$I$7,0))</f>
        <v>1</v>
      </c>
      <c r="B36" s="6" t="s">
        <v>475</v>
      </c>
      <c r="C36" s="5"/>
      <c r="D36" s="5"/>
      <c r="E36" s="5"/>
      <c r="F36" s="5"/>
      <c r="G36" s="5"/>
      <c r="H36" s="11"/>
    </row>
    <row r="37" spans="1:8" ht="15.75" thickBot="1" x14ac:dyDescent="0.3">
      <c r="A37" s="4"/>
      <c r="B37" s="5"/>
      <c r="C37" s="5"/>
      <c r="D37" s="5"/>
      <c r="E37" s="5"/>
      <c r="F37" s="5"/>
      <c r="G37" s="5"/>
      <c r="H37" s="11"/>
    </row>
    <row r="38" spans="1:8" x14ac:dyDescent="0.25">
      <c r="A38" s="10"/>
      <c r="B38" s="5"/>
      <c r="C38" s="5"/>
      <c r="D38" s="5"/>
      <c r="E38" s="5"/>
      <c r="F38" s="5"/>
      <c r="G38" s="5"/>
      <c r="H38" s="11"/>
    </row>
    <row r="39" spans="1:8" x14ac:dyDescent="0.25">
      <c r="A39" s="10"/>
      <c r="B39" s="5" t="s">
        <v>476</v>
      </c>
      <c r="C39" s="5"/>
      <c r="D39" s="5"/>
      <c r="E39" s="5"/>
      <c r="F39" s="5"/>
      <c r="G39" s="5"/>
      <c r="H39" s="11"/>
    </row>
    <row r="40" spans="1:8" x14ac:dyDescent="0.25">
      <c r="A40" s="10"/>
      <c r="B40" s="5" t="s">
        <v>477</v>
      </c>
      <c r="C40" s="5"/>
      <c r="D40" s="5"/>
      <c r="E40" s="5"/>
      <c r="F40" s="5"/>
      <c r="G40" s="5"/>
      <c r="H40" s="11"/>
    </row>
    <row r="41" spans="1:8" x14ac:dyDescent="0.25">
      <c r="A41" s="10"/>
      <c r="B41" s="5" t="s">
        <v>478</v>
      </c>
      <c r="C41" s="5"/>
      <c r="D41" s="5"/>
      <c r="E41" s="5"/>
      <c r="F41" s="5"/>
      <c r="G41" s="5"/>
      <c r="H41" s="11"/>
    </row>
    <row r="42" spans="1:8" x14ac:dyDescent="0.25">
      <c r="A42" s="10"/>
      <c r="B42" s="5" t="s">
        <v>479</v>
      </c>
      <c r="C42" s="5"/>
      <c r="D42" s="5"/>
      <c r="E42" s="5"/>
      <c r="F42" s="5"/>
      <c r="G42" s="5"/>
      <c r="H42" s="11"/>
    </row>
    <row r="43" spans="1:8" x14ac:dyDescent="0.25">
      <c r="A43" s="10"/>
      <c r="B43" s="5"/>
      <c r="C43" s="5"/>
      <c r="D43" s="5"/>
      <c r="E43" s="5"/>
      <c r="F43" s="5"/>
      <c r="G43" s="5"/>
      <c r="H43" s="11"/>
    </row>
    <row r="44" spans="1:8" x14ac:dyDescent="0.25">
      <c r="A44" s="14" t="s">
        <v>4</v>
      </c>
      <c r="B44" s="5" t="s">
        <v>480</v>
      </c>
      <c r="C44" s="5"/>
      <c r="D44" s="5"/>
      <c r="E44" s="5"/>
      <c r="F44" s="5"/>
      <c r="G44" s="5"/>
      <c r="H44" s="11"/>
    </row>
    <row r="45" spans="1:8" ht="15.75" thickBot="1" x14ac:dyDescent="0.3">
      <c r="A45" s="13">
        <f ca="1">INDEX('Point Grid'!$C$8:$I$28,MATCH($A$1,'Point Grid'!$A$8:$A$28,0),MATCH(A44,'Point Grid'!$C$7:$I$7,0))</f>
        <v>0.5</v>
      </c>
      <c r="B45" s="5" t="s">
        <v>481</v>
      </c>
      <c r="C45" s="5"/>
      <c r="D45" s="5"/>
      <c r="E45" s="5"/>
      <c r="F45" s="5"/>
      <c r="G45" s="5"/>
      <c r="H45" s="11"/>
    </row>
    <row r="46" spans="1:8" ht="15.75" thickBot="1" x14ac:dyDescent="0.3">
      <c r="A46" s="4"/>
      <c r="B46" s="5"/>
      <c r="C46" s="5"/>
      <c r="D46" s="5"/>
      <c r="E46" s="5"/>
      <c r="F46" s="5"/>
      <c r="G46" s="5"/>
      <c r="H46" s="11"/>
    </row>
    <row r="47" spans="1:8" ht="15.75" thickBot="1" x14ac:dyDescent="0.3">
      <c r="A47" s="15"/>
      <c r="B47" s="16"/>
      <c r="C47" s="16"/>
      <c r="D47" s="16"/>
      <c r="E47" s="16"/>
      <c r="F47" s="16"/>
      <c r="G47" s="16"/>
      <c r="H47" s="17"/>
    </row>
  </sheetData>
  <conditionalFormatting sqref="B1">
    <cfRule type="cellIs" dxfId="2" priority="1" operator="equal">
      <formula>"Incomplete"</formula>
    </cfRule>
    <cfRule type="cellIs" dxfId="1" priority="2" operator="equal">
      <formula>"Flag for Review"</formula>
    </cfRule>
    <cfRule type="cellIs" dxfId="0" priority="3" operator="equal">
      <formula>"Finished"</formula>
    </cfRule>
  </conditionalFormatting>
  <dataValidations count="2">
    <dataValidation type="decimal" allowBlank="1" showInputMessage="1" showErrorMessage="1" sqref="A11 A37 A46" xr:uid="{A3D28D86-730E-44AA-91FD-C5705F72D47C}">
      <formula1>0</formula1>
      <formula2>A10</formula2>
    </dataValidation>
    <dataValidation type="list" allowBlank="1" showInputMessage="1" showErrorMessage="1" sqref="B1" xr:uid="{D6E8101E-D3DE-4E8A-9FDC-CB609D3BC021}">
      <formula1>"Finished, Flag for Review, Incomplete"</formula1>
    </dataValidation>
  </dataValidations>
  <hyperlinks>
    <hyperlink ref="H1" location="Navigator!A1" display="Navigator" xr:uid="{E132E8B7-7B71-474F-9A1B-33B045139343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658CA-14A7-43F9-939E-2832B4953049}">
  <sheetPr codeName="Sheet23"/>
  <dimension ref="A6:H29"/>
  <sheetViews>
    <sheetView workbookViewId="0"/>
  </sheetViews>
  <sheetFormatPr defaultRowHeight="15" x14ac:dyDescent="0.25"/>
  <cols>
    <col min="1" max="6" width="11.5703125" customWidth="1"/>
    <col min="7" max="7" width="15" customWidth="1"/>
    <col min="8" max="8" width="14.7109375" bestFit="1" customWidth="1"/>
  </cols>
  <sheetData>
    <row r="6" spans="1:8" ht="23.25" x14ac:dyDescent="0.35">
      <c r="A6" s="26" t="s">
        <v>32</v>
      </c>
      <c r="B6" s="23"/>
      <c r="C6" s="23"/>
      <c r="D6" s="23"/>
      <c r="E6" s="23"/>
      <c r="F6" s="23"/>
      <c r="G6" s="23"/>
      <c r="H6" s="23"/>
    </row>
    <row r="8" spans="1:8" ht="18.75" x14ac:dyDescent="0.3">
      <c r="A8" s="41" t="s">
        <v>33</v>
      </c>
      <c r="B8" s="42"/>
      <c r="C8" s="42"/>
      <c r="D8" s="42"/>
      <c r="E8" s="42"/>
      <c r="F8" s="42"/>
      <c r="G8" s="42"/>
      <c r="H8" s="43" t="s">
        <v>11</v>
      </c>
    </row>
    <row r="9" spans="1:8" x14ac:dyDescent="0.25">
      <c r="A9" s="212" t="s">
        <v>447</v>
      </c>
      <c r="B9" s="212"/>
      <c r="C9" s="212"/>
      <c r="D9" s="212"/>
      <c r="E9" s="212"/>
      <c r="F9" s="212"/>
      <c r="G9" s="212"/>
      <c r="H9" s="33" t="str">
        <f ca="1">'Point Grid'!J8</f>
        <v>Incomplete</v>
      </c>
    </row>
    <row r="10" spans="1:8" x14ac:dyDescent="0.25">
      <c r="A10" s="212" t="s">
        <v>448</v>
      </c>
      <c r="B10" s="212"/>
      <c r="C10" s="212"/>
      <c r="D10" s="212"/>
      <c r="E10" s="212"/>
      <c r="F10" s="212"/>
      <c r="G10" s="212"/>
      <c r="H10" s="33" t="str">
        <f ca="1">'Point Grid'!J9</f>
        <v>Incomplete</v>
      </c>
    </row>
    <row r="11" spans="1:8" x14ac:dyDescent="0.25">
      <c r="A11" s="212" t="s">
        <v>296</v>
      </c>
      <c r="B11" s="212"/>
      <c r="C11" s="212"/>
      <c r="D11" s="212"/>
      <c r="E11" s="212"/>
      <c r="F11" s="212"/>
      <c r="G11" s="212"/>
      <c r="H11" s="33" t="str">
        <f ca="1">'Point Grid'!J10</f>
        <v>Incomplete</v>
      </c>
    </row>
    <row r="12" spans="1:8" x14ac:dyDescent="0.25">
      <c r="A12" s="212" t="s">
        <v>297</v>
      </c>
      <c r="B12" s="212"/>
      <c r="C12" s="212"/>
      <c r="D12" s="212"/>
      <c r="E12" s="212"/>
      <c r="F12" s="212"/>
      <c r="G12" s="212"/>
      <c r="H12" s="33" t="str">
        <f ca="1">'Point Grid'!J11</f>
        <v>Incomplete</v>
      </c>
    </row>
    <row r="13" spans="1:8" x14ac:dyDescent="0.25">
      <c r="A13" s="212" t="s">
        <v>298</v>
      </c>
      <c r="B13" s="212"/>
      <c r="C13" s="212"/>
      <c r="D13" s="212"/>
      <c r="E13" s="212"/>
      <c r="F13" s="212"/>
      <c r="G13" s="212"/>
      <c r="H13" s="33" t="str">
        <f ca="1">'Point Grid'!J12</f>
        <v>Incomplete</v>
      </c>
    </row>
    <row r="14" spans="1:8" x14ac:dyDescent="0.25">
      <c r="A14" s="212" t="s">
        <v>299</v>
      </c>
      <c r="B14" s="212"/>
      <c r="C14" s="212"/>
      <c r="D14" s="212"/>
      <c r="E14" s="212"/>
      <c r="F14" s="212"/>
      <c r="G14" s="212"/>
      <c r="H14" s="33" t="str">
        <f ca="1">'Point Grid'!J13</f>
        <v>Incomplete</v>
      </c>
    </row>
    <row r="15" spans="1:8" x14ac:dyDescent="0.25">
      <c r="A15" s="212" t="s">
        <v>449</v>
      </c>
      <c r="B15" s="212"/>
      <c r="C15" s="212"/>
      <c r="D15" s="212"/>
      <c r="E15" s="212"/>
      <c r="F15" s="212"/>
      <c r="G15" s="212"/>
      <c r="H15" s="33" t="str">
        <f ca="1">'Point Grid'!J14</f>
        <v>Incomplete</v>
      </c>
    </row>
    <row r="16" spans="1:8" x14ac:dyDescent="0.25">
      <c r="A16" s="212" t="s">
        <v>300</v>
      </c>
      <c r="B16" s="212"/>
      <c r="C16" s="212"/>
      <c r="D16" s="212"/>
      <c r="E16" s="212"/>
      <c r="F16" s="212"/>
      <c r="G16" s="212"/>
      <c r="H16" s="33" t="str">
        <f ca="1">'Point Grid'!J15</f>
        <v>Incomplete</v>
      </c>
    </row>
    <row r="17" spans="1:8" x14ac:dyDescent="0.25">
      <c r="A17" s="212" t="s">
        <v>301</v>
      </c>
      <c r="B17" s="212"/>
      <c r="C17" s="212"/>
      <c r="D17" s="212"/>
      <c r="E17" s="212"/>
      <c r="F17" s="212"/>
      <c r="G17" s="212"/>
      <c r="H17" s="33" t="str">
        <f ca="1">'Point Grid'!J16</f>
        <v>Incomplete</v>
      </c>
    </row>
    <row r="18" spans="1:8" x14ac:dyDescent="0.25">
      <c r="A18" s="212" t="s">
        <v>450</v>
      </c>
      <c r="B18" s="212"/>
      <c r="C18" s="212"/>
      <c r="D18" s="212"/>
      <c r="E18" s="212"/>
      <c r="F18" s="212"/>
      <c r="G18" s="212"/>
      <c r="H18" s="33" t="str">
        <f ca="1">'Point Grid'!J17</f>
        <v>Incomplete</v>
      </c>
    </row>
    <row r="19" spans="1:8" x14ac:dyDescent="0.25">
      <c r="A19" s="212" t="s">
        <v>302</v>
      </c>
      <c r="B19" s="212"/>
      <c r="C19" s="212"/>
      <c r="D19" s="212"/>
      <c r="E19" s="212"/>
      <c r="F19" s="212"/>
      <c r="G19" s="212"/>
      <c r="H19" s="33" t="str">
        <f ca="1">'Point Grid'!J18</f>
        <v>Incomplete</v>
      </c>
    </row>
    <row r="20" spans="1:8" x14ac:dyDescent="0.25">
      <c r="A20" s="212" t="s">
        <v>303</v>
      </c>
      <c r="B20" s="212"/>
      <c r="C20" s="212"/>
      <c r="D20" s="212"/>
      <c r="E20" s="212"/>
      <c r="F20" s="212"/>
      <c r="G20" s="212"/>
      <c r="H20" s="33" t="str">
        <f ca="1">'Point Grid'!J19</f>
        <v>Incomplete</v>
      </c>
    </row>
    <row r="21" spans="1:8" x14ac:dyDescent="0.25">
      <c r="A21" s="212" t="s">
        <v>304</v>
      </c>
      <c r="B21" s="212"/>
      <c r="C21" s="212"/>
      <c r="D21" s="212"/>
      <c r="E21" s="212"/>
      <c r="F21" s="212"/>
      <c r="G21" s="212"/>
      <c r="H21" s="33" t="str">
        <f ca="1">'Point Grid'!J20</f>
        <v>Incomplete</v>
      </c>
    </row>
    <row r="22" spans="1:8" x14ac:dyDescent="0.25">
      <c r="A22" s="212" t="s">
        <v>305</v>
      </c>
      <c r="B22" s="212"/>
      <c r="C22" s="212"/>
      <c r="D22" s="212"/>
      <c r="E22" s="212"/>
      <c r="F22" s="212"/>
      <c r="G22" s="212"/>
      <c r="H22" s="33" t="str">
        <f ca="1">'Point Grid'!J21</f>
        <v>Incomplete</v>
      </c>
    </row>
    <row r="23" spans="1:8" x14ac:dyDescent="0.25">
      <c r="A23" s="212" t="s">
        <v>306</v>
      </c>
      <c r="B23" s="212"/>
      <c r="C23" s="212"/>
      <c r="D23" s="212"/>
      <c r="E23" s="212"/>
      <c r="F23" s="212"/>
      <c r="G23" s="212"/>
      <c r="H23" s="33" t="str">
        <f ca="1">'Point Grid'!J22</f>
        <v>Incomplete</v>
      </c>
    </row>
    <row r="24" spans="1:8" x14ac:dyDescent="0.25">
      <c r="A24" s="212" t="s">
        <v>307</v>
      </c>
      <c r="B24" s="212"/>
      <c r="C24" s="212"/>
      <c r="D24" s="212"/>
      <c r="E24" s="212"/>
      <c r="F24" s="212"/>
      <c r="G24" s="212"/>
      <c r="H24" s="33" t="str">
        <f ca="1">'Point Grid'!J23</f>
        <v>Incomplete</v>
      </c>
    </row>
    <row r="25" spans="1:8" x14ac:dyDescent="0.25">
      <c r="A25" s="212" t="s">
        <v>308</v>
      </c>
      <c r="B25" s="212"/>
      <c r="C25" s="212"/>
      <c r="D25" s="212"/>
      <c r="E25" s="212"/>
      <c r="F25" s="212"/>
      <c r="G25" s="212"/>
      <c r="H25" s="33" t="str">
        <f ca="1">'Point Grid'!J24</f>
        <v>Incomplete</v>
      </c>
    </row>
    <row r="26" spans="1:8" x14ac:dyDescent="0.25">
      <c r="A26" s="212" t="s">
        <v>451</v>
      </c>
      <c r="B26" s="212"/>
      <c r="C26" s="212"/>
      <c r="D26" s="212"/>
      <c r="E26" s="212"/>
      <c r="F26" s="212"/>
      <c r="G26" s="212"/>
      <c r="H26" s="33" t="str">
        <f ca="1">'Point Grid'!J25</f>
        <v>Incomplete</v>
      </c>
    </row>
    <row r="27" spans="1:8" x14ac:dyDescent="0.25">
      <c r="A27" s="212" t="s">
        <v>452</v>
      </c>
      <c r="B27" s="212"/>
      <c r="C27" s="212"/>
      <c r="D27" s="212"/>
      <c r="E27" s="212"/>
      <c r="F27" s="212"/>
      <c r="G27" s="212"/>
      <c r="H27" s="33" t="str">
        <f ca="1">'Point Grid'!J26</f>
        <v>Incomplete</v>
      </c>
    </row>
    <row r="28" spans="1:8" x14ac:dyDescent="0.25">
      <c r="A28" s="212" t="s">
        <v>453</v>
      </c>
      <c r="B28" s="212"/>
      <c r="C28" s="212"/>
      <c r="D28" s="212"/>
      <c r="E28" s="212"/>
      <c r="F28" s="212"/>
      <c r="G28" s="212"/>
      <c r="H28" s="33" t="str">
        <f ca="1">'Point Grid'!J27</f>
        <v>Incomplete</v>
      </c>
    </row>
    <row r="29" spans="1:8" x14ac:dyDescent="0.25">
      <c r="A29" s="212" t="s">
        <v>482</v>
      </c>
      <c r="B29" s="212"/>
      <c r="C29" s="212"/>
      <c r="D29" s="212"/>
      <c r="E29" s="212"/>
      <c r="F29" s="212"/>
      <c r="G29" s="212"/>
      <c r="H29" s="33" t="str">
        <f ca="1">'Point Grid'!J28</f>
        <v>Incomplete</v>
      </c>
    </row>
  </sheetData>
  <sheetProtection formatCells="0" formatColumns="0" formatRows="0"/>
  <mergeCells count="21">
    <mergeCell ref="A29:G29"/>
    <mergeCell ref="A20:G20"/>
    <mergeCell ref="A9:G9"/>
    <mergeCell ref="A10:G10"/>
    <mergeCell ref="A11:G11"/>
    <mergeCell ref="A12:G12"/>
    <mergeCell ref="A13:G13"/>
    <mergeCell ref="A14:G14"/>
    <mergeCell ref="A15:G15"/>
    <mergeCell ref="A16:G16"/>
    <mergeCell ref="A17:G17"/>
    <mergeCell ref="A18:G18"/>
    <mergeCell ref="A19:G19"/>
    <mergeCell ref="A28:G28"/>
    <mergeCell ref="A27:G27"/>
    <mergeCell ref="A21:G21"/>
    <mergeCell ref="A22:G22"/>
    <mergeCell ref="A23:G23"/>
    <mergeCell ref="A24:G24"/>
    <mergeCell ref="A25:G25"/>
    <mergeCell ref="A26:G26"/>
  </mergeCells>
  <conditionalFormatting sqref="H9:H29">
    <cfRule type="cellIs" dxfId="65" priority="4" operator="equal">
      <formula>"Finished"</formula>
    </cfRule>
    <cfRule type="cellIs" dxfId="64" priority="5" operator="equal">
      <formula>"Flag for Review"</formula>
    </cfRule>
    <cfRule type="cellIs" dxfId="63" priority="6" operator="equal">
      <formula>"Incomplete"</formula>
    </cfRule>
  </conditionalFormatting>
  <hyperlinks>
    <hyperlink ref="A9:G9" location="'1'!A1" display="Q1 -- Mahler -- Shifting Risk Parameters -- 5.75 points" xr:uid="{C5414146-BE99-4D46-BC9B-6A29F26D4AA1}"/>
    <hyperlink ref="A10:G10" location="'2'!A1" display="Q2 -- Goldburd (GLM) -- GLM offsets -- 2.75 points" xr:uid="{1BEBB419-B162-4427-9CBF-4CD8A4A3A0DF}"/>
    <hyperlink ref="A11:G11" location="'3'!A1" display="Q3 -- Goldburd (GLM) -- Number of Parameters within a GLM -- 2.50 points" xr:uid="{3C4C9C48-9C91-411A-B3B4-9FA11875328A}"/>
    <hyperlink ref="A12:G12" location="'4'!A1" display="Q4 -- Goldburd (GLM) -- Odds ratio -- 2.00 points" xr:uid="{2020018E-CDEB-482E-9F9B-38DCA80C9BB3}"/>
    <hyperlink ref="A13:G13" location="'5'!A1" display="Q5 -- Goldburd (GLM) -- Calculating with interactions -- 4.25 points" xr:uid="{CD2F0A17-C1B7-4D0E-8FFC-D0C1975DE1E6}"/>
    <hyperlink ref="A14:G14" location="'6'!A1" display="Q6 -- Couret &amp; Venter -- Estimate variances, credibilities, and expected claims -- 4.75 points" xr:uid="{F57D45B9-7F63-4DF1-8169-BF16DF94E483}"/>
    <hyperlink ref="A15:G15" location="'7'!A1" display="Q7 -- ISO Rating -- Company Subject Loss Cost -- 2.75 points" xr:uid="{0AFB9A01-6BA4-4AF8-9927-C64159D48A66}"/>
    <hyperlink ref="A16:G16" location="'8'!A1" display="Q8 -- Fisher -- Quintiles &amp; Efficiency Tests -- 3.50 points" xr:uid="{8EB4A34E-02EF-46A8-8865-4A14D6A5912E}"/>
    <hyperlink ref="A17:G17" location="'9'!A1" display="Q9 -- Fisher -- Experience &amp; Schedule Rating -- 3.50 points" xr:uid="{BBB2636E-F690-43B9-B4AD-508FD3E96749}"/>
    <hyperlink ref="A18:G18" location="'10'!A1" display="Q10 -- NCCI Experience Rating -- Calculate experience modifications -- 5.50 points" xr:uid="{F6EBE597-1E6A-492D-9EDC-9C1F677BBFE1}"/>
    <hyperlink ref="A19:G19" location="'11'!A1" display="Q11 -- Fisher -- Experience Modification &amp; Efficiency Test -- 3.75 points" xr:uid="{14FB2A35-43D6-4B34-87D9-C536B82851EC}"/>
    <hyperlink ref="A20:G20" location="'12'!A1" display="Q12 -- Fisher -- Table M -- 2.00 points" xr:uid="{D4FF6410-F08A-4984-876F-114AE4D49358}"/>
    <hyperlink ref="A21:G21" location="'13'!A1" display="Q13 -- Bahnemann -- Aggregate Loss in Layer -- 2.00 points" xr:uid="{A07FFD84-C017-460A-A247-F5324A6A22D9}"/>
    <hyperlink ref="A22:G22" location="'14'!A1" display="Q14 -- Fisher -- Retrospective Rating -- 2.00 points" xr:uid="{050A52BD-CB5B-4F22-9073-795B9A598AEF}"/>
    <hyperlink ref="A23:G23" location="'15'!A1" display="Q15 -- Bahnemann -- Excess Severity -- 3.50 points" xr:uid="{D2F83696-8705-4766-B5F0-F0F39605C0C9}"/>
    <hyperlink ref="A24:G24" location="'16'!A1" display="Q16 -- Fisher -- Limited Table M -- 3.00 points" xr:uid="{0516550F-C58A-4802-9BCF-6CF0515DAB70}"/>
    <hyperlink ref="A25:G25" location="'17'!A1" display="Q17 -- Clark -- Technical Ratio -- 3.00 points" xr:uid="{03540340-5134-4D60-A56A-6DEEDF3C26CD}"/>
    <hyperlink ref="A26:G26" location="'18'!A1" display="Q18 -- Clark -- Property Per Risk Treaty (IQ) -- 5.50 points" xr:uid="{FE1BE592-C632-497D-86EF-F1206F8E0219}"/>
    <hyperlink ref="A27:G27" location="'19'!A1" display="Q19 -- Grossi -- Quota Share Reinsurance -- 1.75 points" xr:uid="{4EBDB433-7769-417B-A6F3-0C72A1C5E934}"/>
    <hyperlink ref="A28:G28" location="'20'!A1" display="Q20 -- Clark -- Expected Layer Loss -- 1.75 points" xr:uid="{5D20C395-68F0-446F-87AD-C354C11731C5}"/>
    <hyperlink ref="A29:G29" location="'21'!A1" display="Q21 -- Holmes -- Inflation and the Pareto Distribution -- 2.75 points" xr:uid="{00F26442-B873-4F93-9EAC-A2B6812E7C14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9E6ED-6B70-4BF3-A21E-4C3B1BBDBDAE}">
  <sheetPr codeName="Sheet3"/>
  <dimension ref="A1:U80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0" style="3" bestFit="1" customWidth="1"/>
    <col min="4" max="4" width="14.140625" style="3" customWidth="1"/>
    <col min="5" max="5" width="16.5703125" style="3" bestFit="1" customWidth="1"/>
    <col min="6" max="6" width="13.5703125" style="3" customWidth="1"/>
    <col min="7" max="7" width="9.140625" style="3"/>
    <col min="8" max="8" width="6.28515625" style="3" customWidth="1"/>
    <col min="9" max="9" width="3.7109375" style="40" customWidth="1"/>
    <col min="10" max="10" width="9.140625" style="3"/>
    <col min="11" max="11" width="12.85546875" style="3" customWidth="1"/>
    <col min="12" max="12" width="14.42578125" style="3" customWidth="1"/>
    <col min="13" max="13" width="15.85546875" style="3" customWidth="1"/>
    <col min="14" max="14" width="9.28515625" style="3" bestFit="1" customWidth="1"/>
    <col min="15" max="16384" width="9.140625" style="3"/>
  </cols>
  <sheetData>
    <row r="1" spans="1:21" ht="15.75" x14ac:dyDescent="0.25">
      <c r="A1" s="8">
        <f ca="1">VALUE(MID(CELL("filename",A1),FIND("]",CELL("filename",A1))+1,LEN(CELL("filename",A1))-FIND("]",CELL("filename",A1))+1))</f>
        <v>1</v>
      </c>
      <c r="B1" s="57" t="s">
        <v>458</v>
      </c>
      <c r="C1" s="9"/>
      <c r="D1" s="9"/>
      <c r="E1" s="9"/>
      <c r="F1" s="9"/>
      <c r="G1" s="213" t="s">
        <v>41</v>
      </c>
      <c r="H1" s="214"/>
      <c r="J1" s="58" t="s">
        <v>31</v>
      </c>
    </row>
    <row r="2" spans="1:21" x14ac:dyDescent="0.25">
      <c r="A2" s="10"/>
      <c r="B2" s="5"/>
      <c r="C2" s="5"/>
      <c r="D2" s="5"/>
      <c r="E2" s="5"/>
      <c r="F2" s="5"/>
      <c r="G2" s="5"/>
      <c r="H2" s="11"/>
      <c r="I2" s="40" t="s">
        <v>309</v>
      </c>
      <c r="J2"/>
      <c r="K2"/>
      <c r="L2"/>
      <c r="M2"/>
      <c r="N2"/>
      <c r="O2"/>
      <c r="P2"/>
      <c r="Q2"/>
      <c r="R2"/>
      <c r="S2"/>
      <c r="T2"/>
      <c r="U2"/>
    </row>
    <row r="3" spans="1:21" x14ac:dyDescent="0.25">
      <c r="A3" s="12" t="s">
        <v>14</v>
      </c>
      <c r="B3" s="5" t="s">
        <v>279</v>
      </c>
      <c r="C3" s="5"/>
      <c r="D3" s="5"/>
      <c r="E3" s="5"/>
      <c r="F3" s="5"/>
      <c r="G3" s="5"/>
      <c r="H3" s="11"/>
      <c r="J3"/>
      <c r="K3"/>
      <c r="L3"/>
      <c r="M3"/>
      <c r="N3"/>
      <c r="O3"/>
      <c r="P3"/>
      <c r="Q3"/>
      <c r="R3"/>
      <c r="S3"/>
      <c r="T3"/>
      <c r="U3"/>
    </row>
    <row r="4" spans="1:21" x14ac:dyDescent="0.25">
      <c r="A4" s="13">
        <f ca="1">INDEX('Point Grid'!B:B,MATCH('1'!A1,'Point Grid'!A:A,0))</f>
        <v>5.75</v>
      </c>
      <c r="B4" s="5" t="s">
        <v>289</v>
      </c>
      <c r="C4" s="5"/>
      <c r="D4" s="5"/>
      <c r="E4" s="5"/>
      <c r="F4" s="5"/>
      <c r="G4" s="5"/>
      <c r="H4" s="11"/>
      <c r="J4"/>
      <c r="K4"/>
      <c r="L4"/>
      <c r="M4"/>
      <c r="N4"/>
      <c r="O4"/>
      <c r="P4"/>
      <c r="Q4"/>
      <c r="R4"/>
      <c r="S4"/>
      <c r="T4"/>
      <c r="U4"/>
    </row>
    <row r="5" spans="1:21" x14ac:dyDescent="0.25">
      <c r="A5" s="10"/>
      <c r="B5" s="5"/>
      <c r="C5" s="5"/>
      <c r="D5" s="5"/>
      <c r="E5" s="5"/>
      <c r="F5" s="5"/>
      <c r="G5" s="5"/>
      <c r="H5" s="11"/>
      <c r="J5"/>
      <c r="K5"/>
      <c r="L5"/>
      <c r="M5"/>
      <c r="N5"/>
      <c r="O5"/>
      <c r="P5"/>
      <c r="Q5"/>
      <c r="R5"/>
      <c r="S5"/>
      <c r="T5"/>
      <c r="U5"/>
    </row>
    <row r="6" spans="1:21" x14ac:dyDescent="0.25">
      <c r="A6" s="10"/>
      <c r="B6" s="112" t="s">
        <v>266</v>
      </c>
      <c r="C6" s="113" t="s">
        <v>267</v>
      </c>
      <c r="D6" s="146" t="s">
        <v>283</v>
      </c>
      <c r="E6" s="147"/>
      <c r="F6" s="5"/>
      <c r="G6" s="5"/>
      <c r="H6" s="11"/>
      <c r="J6"/>
      <c r="K6"/>
      <c r="L6"/>
      <c r="M6"/>
      <c r="N6"/>
      <c r="O6"/>
      <c r="P6"/>
      <c r="Q6"/>
      <c r="R6"/>
      <c r="S6"/>
      <c r="T6"/>
      <c r="U6"/>
    </row>
    <row r="7" spans="1:21" x14ac:dyDescent="0.25">
      <c r="A7" s="10"/>
      <c r="B7" s="118" t="s">
        <v>117</v>
      </c>
      <c r="C7" s="119" t="s">
        <v>280</v>
      </c>
      <c r="D7" s="121" t="s">
        <v>281</v>
      </c>
      <c r="E7" s="121" t="s">
        <v>282</v>
      </c>
      <c r="F7" s="142"/>
      <c r="G7" s="131"/>
      <c r="H7" s="148"/>
      <c r="J7"/>
      <c r="K7"/>
      <c r="L7"/>
      <c r="M7"/>
      <c r="N7"/>
      <c r="O7"/>
      <c r="P7"/>
      <c r="Q7"/>
      <c r="R7"/>
      <c r="S7"/>
      <c r="T7"/>
      <c r="U7"/>
    </row>
    <row r="8" spans="1:21" x14ac:dyDescent="0.25">
      <c r="A8" s="10"/>
      <c r="B8" s="64">
        <v>2007</v>
      </c>
      <c r="C8" s="93">
        <v>2601</v>
      </c>
      <c r="D8" s="93">
        <v>0</v>
      </c>
      <c r="E8" s="93">
        <v>14100</v>
      </c>
      <c r="F8" s="5"/>
      <c r="G8" s="149"/>
      <c r="H8" s="11"/>
      <c r="J8"/>
      <c r="K8"/>
      <c r="L8"/>
      <c r="M8"/>
      <c r="N8"/>
      <c r="O8"/>
      <c r="P8"/>
      <c r="Q8"/>
      <c r="R8"/>
      <c r="S8"/>
      <c r="T8"/>
      <c r="U8"/>
    </row>
    <row r="9" spans="1:21" x14ac:dyDescent="0.25">
      <c r="A9" s="10"/>
      <c r="B9" s="48">
        <v>2008</v>
      </c>
      <c r="C9" s="93">
        <v>7331</v>
      </c>
      <c r="D9" s="93">
        <v>0</v>
      </c>
      <c r="E9" s="93">
        <v>25700</v>
      </c>
      <c r="F9" s="5"/>
      <c r="G9" s="149"/>
      <c r="H9" s="11"/>
      <c r="J9"/>
      <c r="K9"/>
      <c r="L9"/>
      <c r="M9"/>
      <c r="N9"/>
      <c r="O9"/>
      <c r="P9"/>
      <c r="Q9"/>
      <c r="R9"/>
      <c r="S9"/>
      <c r="T9"/>
      <c r="U9"/>
    </row>
    <row r="10" spans="1:21" x14ac:dyDescent="0.25">
      <c r="A10" s="10"/>
      <c r="B10" s="48">
        <v>2009</v>
      </c>
      <c r="C10" s="93">
        <v>14330</v>
      </c>
      <c r="D10" s="93">
        <v>10024</v>
      </c>
      <c r="E10" s="93">
        <v>30000</v>
      </c>
      <c r="F10" s="5"/>
      <c r="G10" s="149"/>
      <c r="H10" s="11"/>
      <c r="J10"/>
      <c r="K10"/>
      <c r="L10"/>
      <c r="M10"/>
      <c r="N10"/>
      <c r="O10"/>
      <c r="P10"/>
      <c r="Q10"/>
      <c r="R10"/>
      <c r="S10"/>
      <c r="T10"/>
      <c r="U10"/>
    </row>
    <row r="11" spans="1:21" x14ac:dyDescent="0.25">
      <c r="A11" s="10"/>
      <c r="B11" s="48">
        <v>2010</v>
      </c>
      <c r="C11" s="93">
        <v>17056</v>
      </c>
      <c r="D11" s="93">
        <v>0</v>
      </c>
      <c r="E11" s="93">
        <v>27500</v>
      </c>
      <c r="F11" s="5"/>
      <c r="G11" s="149"/>
      <c r="H11" s="11"/>
      <c r="J11"/>
      <c r="K11"/>
      <c r="L11"/>
      <c r="M11"/>
      <c r="N11"/>
      <c r="O11"/>
      <c r="P11"/>
      <c r="Q11"/>
      <c r="R11"/>
      <c r="S11"/>
      <c r="T11"/>
      <c r="U11"/>
    </row>
    <row r="12" spans="1:21" x14ac:dyDescent="0.25">
      <c r="A12" s="10"/>
      <c r="B12" s="48">
        <v>2011</v>
      </c>
      <c r="C12" s="93">
        <v>19513</v>
      </c>
      <c r="D12" s="93">
        <v>10890.8</v>
      </c>
      <c r="E12" s="93">
        <v>32400</v>
      </c>
      <c r="F12" s="5"/>
      <c r="G12" s="149"/>
      <c r="H12" s="11"/>
      <c r="J12"/>
      <c r="K12"/>
      <c r="L12"/>
      <c r="M12"/>
      <c r="N12"/>
      <c r="O12"/>
      <c r="P12"/>
      <c r="Q12"/>
      <c r="R12"/>
      <c r="S12"/>
      <c r="T12"/>
      <c r="U12"/>
    </row>
    <row r="13" spans="1:21" x14ac:dyDescent="0.25">
      <c r="A13" s="10"/>
      <c r="B13" s="48">
        <v>2012</v>
      </c>
      <c r="C13" s="93">
        <v>22182</v>
      </c>
      <c r="D13" s="93">
        <v>0</v>
      </c>
      <c r="E13" s="93">
        <v>43700</v>
      </c>
      <c r="F13" s="5"/>
      <c r="G13" s="149"/>
      <c r="H13" s="11"/>
      <c r="J13"/>
      <c r="K13"/>
      <c r="L13"/>
      <c r="M13"/>
      <c r="N13"/>
      <c r="O13"/>
      <c r="P13"/>
      <c r="Q13"/>
      <c r="R13"/>
      <c r="S13"/>
      <c r="T13"/>
      <c r="U13"/>
    </row>
    <row r="14" spans="1:21" x14ac:dyDescent="0.25">
      <c r="A14" s="10"/>
      <c r="B14" s="48">
        <v>2013</v>
      </c>
      <c r="C14" s="93">
        <v>26191</v>
      </c>
      <c r="D14" s="93">
        <v>62834</v>
      </c>
      <c r="E14" s="93">
        <v>48900</v>
      </c>
      <c r="F14" s="5"/>
      <c r="G14" s="149"/>
      <c r="H14" s="11"/>
      <c r="J14"/>
      <c r="K14"/>
      <c r="L14"/>
      <c r="M14"/>
      <c r="N14"/>
      <c r="O14"/>
      <c r="P14"/>
      <c r="Q14"/>
      <c r="R14"/>
      <c r="S14"/>
      <c r="T14"/>
      <c r="U14"/>
    </row>
    <row r="15" spans="1:21" x14ac:dyDescent="0.25">
      <c r="A15" s="10"/>
      <c r="B15" s="48">
        <v>2014</v>
      </c>
      <c r="C15" s="93">
        <v>36205</v>
      </c>
      <c r="D15" s="93">
        <v>0</v>
      </c>
      <c r="E15" s="93">
        <v>56600</v>
      </c>
      <c r="F15" s="5"/>
      <c r="G15" s="149"/>
      <c r="H15" s="11"/>
      <c r="J15"/>
      <c r="K15"/>
      <c r="L15"/>
      <c r="M15"/>
      <c r="N15"/>
      <c r="O15"/>
      <c r="P15"/>
      <c r="Q15"/>
      <c r="R15"/>
      <c r="S15"/>
      <c r="T15"/>
      <c r="U15"/>
    </row>
    <row r="16" spans="1:21" x14ac:dyDescent="0.25">
      <c r="A16" s="10"/>
      <c r="B16" s="48">
        <v>2015</v>
      </c>
      <c r="C16" s="93">
        <v>37069</v>
      </c>
      <c r="D16" s="93">
        <v>45263.3</v>
      </c>
      <c r="E16" s="93">
        <v>58100</v>
      </c>
      <c r="F16" s="5"/>
      <c r="G16" s="149"/>
      <c r="H16" s="11"/>
      <c r="J16"/>
      <c r="K16"/>
      <c r="L16"/>
      <c r="M16"/>
      <c r="N16"/>
      <c r="O16"/>
      <c r="P16"/>
      <c r="Q16"/>
      <c r="R16"/>
      <c r="S16"/>
      <c r="T16"/>
      <c r="U16"/>
    </row>
    <row r="17" spans="1:21" x14ac:dyDescent="0.25">
      <c r="A17" s="10"/>
      <c r="B17" s="48">
        <v>2016</v>
      </c>
      <c r="C17" s="93">
        <v>38054</v>
      </c>
      <c r="D17" s="93">
        <v>87378.4</v>
      </c>
      <c r="E17" s="93">
        <v>79200</v>
      </c>
      <c r="F17" s="5"/>
      <c r="G17" s="149"/>
      <c r="H17" s="11"/>
      <c r="J17"/>
      <c r="K17"/>
      <c r="L17"/>
      <c r="M17"/>
      <c r="N17"/>
      <c r="O17"/>
      <c r="P17"/>
      <c r="Q17"/>
      <c r="R17"/>
      <c r="S17"/>
      <c r="T17"/>
      <c r="U17"/>
    </row>
    <row r="18" spans="1:21" ht="15" customHeight="1" x14ac:dyDescent="0.25">
      <c r="A18" s="10"/>
      <c r="B18" s="48">
        <v>2017</v>
      </c>
      <c r="C18" s="93">
        <v>38928</v>
      </c>
      <c r="D18" s="93">
        <v>60517</v>
      </c>
      <c r="E18" s="93">
        <v>82900</v>
      </c>
      <c r="F18" s="5"/>
      <c r="G18" s="149"/>
      <c r="H18" s="11"/>
      <c r="J18"/>
      <c r="K18"/>
      <c r="L18"/>
      <c r="M18"/>
      <c r="N18"/>
      <c r="O18"/>
      <c r="P18"/>
      <c r="Q18"/>
      <c r="R18"/>
      <c r="S18"/>
      <c r="T18"/>
      <c r="U18"/>
    </row>
    <row r="19" spans="1:21" x14ac:dyDescent="0.25">
      <c r="A19" s="10"/>
      <c r="B19" s="48">
        <v>2018</v>
      </c>
      <c r="C19" s="93">
        <v>41699</v>
      </c>
      <c r="D19" s="93">
        <v>12909</v>
      </c>
      <c r="E19" s="93">
        <v>87700</v>
      </c>
      <c r="F19" s="5"/>
      <c r="G19" s="149"/>
      <c r="H19" s="11"/>
      <c r="J19"/>
      <c r="K19"/>
      <c r="L19"/>
      <c r="M19"/>
      <c r="N19"/>
      <c r="O19"/>
      <c r="P19"/>
      <c r="Q19"/>
      <c r="R19"/>
      <c r="S19"/>
      <c r="T19"/>
      <c r="U19"/>
    </row>
    <row r="20" spans="1:21" x14ac:dyDescent="0.25">
      <c r="A20" s="10"/>
      <c r="B20" s="48">
        <v>2019</v>
      </c>
      <c r="C20" s="93">
        <v>44087</v>
      </c>
      <c r="D20" s="93">
        <v>185228.7</v>
      </c>
      <c r="E20" s="93">
        <v>91900</v>
      </c>
      <c r="F20" s="5"/>
      <c r="G20" s="149"/>
      <c r="H20" s="11"/>
      <c r="J20"/>
      <c r="K20"/>
      <c r="L20"/>
      <c r="M20"/>
      <c r="N20"/>
      <c r="O20"/>
      <c r="P20"/>
      <c r="Q20"/>
      <c r="R20"/>
      <c r="S20"/>
      <c r="T20"/>
      <c r="U20"/>
    </row>
    <row r="21" spans="1:21" x14ac:dyDescent="0.25">
      <c r="A21" s="10"/>
      <c r="B21" s="48">
        <v>2020</v>
      </c>
      <c r="C21" s="93">
        <v>45128</v>
      </c>
      <c r="D21" s="93">
        <v>117420.9</v>
      </c>
      <c r="E21" s="93">
        <v>93900</v>
      </c>
      <c r="F21" s="5"/>
      <c r="G21" s="149"/>
      <c r="H21" s="11"/>
      <c r="J21"/>
      <c r="K21"/>
      <c r="L21"/>
      <c r="M21"/>
      <c r="N21"/>
      <c r="O21"/>
      <c r="P21"/>
      <c r="Q21"/>
      <c r="R21"/>
      <c r="S21"/>
      <c r="T21"/>
      <c r="U21"/>
    </row>
    <row r="22" spans="1:21" x14ac:dyDescent="0.25">
      <c r="A22" s="10"/>
      <c r="B22" s="49">
        <v>2021</v>
      </c>
      <c r="C22" s="96">
        <v>44042</v>
      </c>
      <c r="D22" s="96">
        <v>179632.1</v>
      </c>
      <c r="E22" s="96">
        <v>96900</v>
      </c>
      <c r="F22" s="5"/>
      <c r="G22" s="149"/>
      <c r="H22" s="11"/>
      <c r="J22"/>
      <c r="K22"/>
      <c r="L22"/>
      <c r="M22"/>
      <c r="N22"/>
      <c r="O22"/>
      <c r="P22"/>
      <c r="Q22"/>
      <c r="R22"/>
      <c r="S22"/>
      <c r="T22"/>
      <c r="U22"/>
    </row>
    <row r="23" spans="1:21" x14ac:dyDescent="0.25">
      <c r="A23" s="10"/>
      <c r="B23" s="5"/>
      <c r="C23" s="5"/>
      <c r="D23" s="5"/>
      <c r="E23" s="5"/>
      <c r="F23" s="5"/>
      <c r="G23" s="5"/>
      <c r="H23" s="11"/>
      <c r="J23"/>
      <c r="K23"/>
      <c r="L23"/>
      <c r="M23"/>
      <c r="N23"/>
      <c r="O23"/>
      <c r="P23"/>
      <c r="Q23"/>
      <c r="R23"/>
      <c r="S23"/>
      <c r="T23"/>
      <c r="U23"/>
    </row>
    <row r="24" spans="1:21" x14ac:dyDescent="0.25">
      <c r="A24" s="10"/>
      <c r="B24" s="150">
        <v>1.6556371763675823</v>
      </c>
      <c r="C24" s="111" t="s">
        <v>284</v>
      </c>
      <c r="D24" s="111"/>
      <c r="E24" s="124"/>
      <c r="F24" s="5"/>
      <c r="G24" s="149"/>
      <c r="H24" s="11"/>
      <c r="J24"/>
      <c r="K24"/>
      <c r="L24"/>
      <c r="M24"/>
      <c r="N24"/>
      <c r="O24"/>
      <c r="P24"/>
      <c r="Q24"/>
      <c r="R24"/>
      <c r="S24"/>
      <c r="T24"/>
      <c r="U24"/>
    </row>
    <row r="25" spans="1:21" x14ac:dyDescent="0.25">
      <c r="A25" s="10"/>
      <c r="B25" s="138">
        <v>1.9164288509711265</v>
      </c>
      <c r="C25" s="5" t="s">
        <v>285</v>
      </c>
      <c r="D25" s="5"/>
      <c r="E25" s="108"/>
      <c r="F25" s="5"/>
      <c r="G25" s="5"/>
      <c r="H25" s="11"/>
      <c r="I25" s="3"/>
      <c r="J25"/>
      <c r="K25"/>
      <c r="L25"/>
      <c r="M25"/>
      <c r="N25"/>
      <c r="O25"/>
      <c r="P25"/>
      <c r="Q25"/>
      <c r="R25"/>
      <c r="S25"/>
      <c r="T25"/>
      <c r="U25"/>
    </row>
    <row r="26" spans="1:21" x14ac:dyDescent="0.25">
      <c r="A26" s="10"/>
      <c r="B26" s="138">
        <v>1.8686490407364196</v>
      </c>
      <c r="C26" s="5" t="s">
        <v>288</v>
      </c>
      <c r="D26" s="5"/>
      <c r="E26" s="108"/>
      <c r="F26" s="151"/>
      <c r="G26" s="5"/>
      <c r="H26" s="11"/>
      <c r="I26" s="3"/>
      <c r="J26"/>
      <c r="K26"/>
      <c r="L26"/>
      <c r="M26"/>
      <c r="N26"/>
      <c r="O26"/>
      <c r="P26"/>
      <c r="Q26"/>
      <c r="R26"/>
      <c r="S26"/>
      <c r="T26"/>
      <c r="U26"/>
    </row>
    <row r="27" spans="1:21" x14ac:dyDescent="0.25">
      <c r="A27" s="10"/>
      <c r="B27" s="139">
        <v>1.9797178502892394</v>
      </c>
      <c r="C27" s="69" t="s">
        <v>287</v>
      </c>
      <c r="D27" s="69"/>
      <c r="E27" s="109"/>
      <c r="F27" s="5"/>
      <c r="G27" s="5"/>
      <c r="H27" s="11"/>
      <c r="I27" s="3"/>
      <c r="J27"/>
      <c r="K27"/>
      <c r="L27"/>
      <c r="M27"/>
      <c r="N27"/>
      <c r="O27"/>
      <c r="P27"/>
      <c r="Q27"/>
      <c r="R27"/>
      <c r="S27"/>
      <c r="T27"/>
      <c r="U27"/>
    </row>
    <row r="28" spans="1:21" x14ac:dyDescent="0.25">
      <c r="A28" s="10"/>
      <c r="B28" s="5"/>
      <c r="C28" s="5"/>
      <c r="D28" s="5"/>
      <c r="E28" s="5"/>
      <c r="F28" s="5"/>
      <c r="G28" s="5"/>
      <c r="H28" s="11"/>
      <c r="I28" s="3"/>
      <c r="J28"/>
      <c r="K28"/>
      <c r="L28"/>
      <c r="M28"/>
      <c r="N28"/>
      <c r="O28"/>
      <c r="P28"/>
      <c r="Q28"/>
      <c r="R28"/>
      <c r="S28"/>
      <c r="T28"/>
      <c r="U28"/>
    </row>
    <row r="29" spans="1:21" x14ac:dyDescent="0.25">
      <c r="A29" s="10"/>
      <c r="B29" s="5" t="s">
        <v>323</v>
      </c>
      <c r="C29" s="5"/>
      <c r="D29" s="5"/>
      <c r="E29" s="5"/>
      <c r="F29" s="5"/>
      <c r="G29" s="5"/>
      <c r="H29" s="11"/>
      <c r="I29" s="3"/>
      <c r="J29"/>
      <c r="K29"/>
      <c r="L29"/>
      <c r="M29"/>
      <c r="N29"/>
      <c r="O29"/>
      <c r="P29"/>
      <c r="Q29"/>
      <c r="R29"/>
      <c r="S29"/>
      <c r="T29"/>
      <c r="U29"/>
    </row>
    <row r="30" spans="1:21" x14ac:dyDescent="0.25">
      <c r="A30" s="10"/>
      <c r="B30" s="162" t="s">
        <v>324</v>
      </c>
      <c r="C30" s="5"/>
      <c r="D30" s="5"/>
      <c r="E30" s="5"/>
      <c r="F30" s="5"/>
      <c r="G30" s="5"/>
      <c r="H30" s="11"/>
      <c r="J30"/>
      <c r="K30"/>
      <c r="L30"/>
      <c r="M30"/>
      <c r="N30"/>
      <c r="O30"/>
      <c r="P30"/>
      <c r="Q30"/>
      <c r="R30"/>
      <c r="S30"/>
      <c r="T30"/>
      <c r="U30"/>
    </row>
    <row r="31" spans="1:21" x14ac:dyDescent="0.25">
      <c r="A31" s="10"/>
      <c r="B31" s="5"/>
      <c r="C31" s="5"/>
      <c r="D31" s="5"/>
      <c r="E31" s="5"/>
      <c r="F31" s="5"/>
      <c r="G31" s="5"/>
      <c r="H31" s="11"/>
      <c r="J31"/>
      <c r="K31"/>
      <c r="L31"/>
      <c r="M31"/>
      <c r="N31"/>
      <c r="O31"/>
      <c r="P31"/>
      <c r="Q31"/>
      <c r="R31"/>
      <c r="S31"/>
      <c r="T31"/>
      <c r="U31"/>
    </row>
    <row r="32" spans="1:21" x14ac:dyDescent="0.25">
      <c r="A32" s="14" t="s">
        <v>2</v>
      </c>
      <c r="B32" s="5" t="s">
        <v>292</v>
      </c>
      <c r="C32" s="5"/>
      <c r="D32" s="5"/>
      <c r="E32" s="5"/>
      <c r="F32" s="5"/>
      <c r="G32" s="5"/>
      <c r="H32" s="11"/>
      <c r="J32"/>
      <c r="K32"/>
      <c r="L32"/>
      <c r="M32"/>
      <c r="N32"/>
      <c r="O32"/>
      <c r="P32"/>
      <c r="Q32"/>
      <c r="R32"/>
      <c r="S32"/>
      <c r="T32"/>
      <c r="U32"/>
    </row>
    <row r="33" spans="1:21" ht="15.75" thickBot="1" x14ac:dyDescent="0.3">
      <c r="A33" s="13">
        <f ca="1">INDEX('Point Grid'!$C$8:$I$27,MATCH($A$1,'Point Grid'!$A$8:$A$27,0),MATCH(A32,'Point Grid'!$C$7:$I$7,0))</f>
        <v>2.5</v>
      </c>
      <c r="B33" s="5" t="s">
        <v>286</v>
      </c>
      <c r="C33" s="5"/>
      <c r="D33" s="5"/>
      <c r="E33" s="5"/>
      <c r="F33" s="5"/>
      <c r="G33" s="5"/>
      <c r="H33" s="11"/>
      <c r="J33"/>
      <c r="K33"/>
      <c r="L33"/>
      <c r="M33"/>
      <c r="N33"/>
      <c r="O33"/>
      <c r="P33"/>
      <c r="Q33"/>
      <c r="R33"/>
      <c r="S33"/>
      <c r="T33"/>
      <c r="U33"/>
    </row>
    <row r="34" spans="1:21" ht="15.75" thickBot="1" x14ac:dyDescent="0.3">
      <c r="A34" s="4"/>
      <c r="B34" s="5" t="s">
        <v>290</v>
      </c>
      <c r="C34" s="5"/>
      <c r="D34" s="5"/>
      <c r="E34" s="5"/>
      <c r="F34" s="5"/>
      <c r="G34" s="5"/>
      <c r="H34" s="11"/>
      <c r="J34"/>
      <c r="K34"/>
      <c r="L34"/>
      <c r="M34"/>
      <c r="N34"/>
      <c r="O34"/>
      <c r="P34"/>
      <c r="Q34"/>
      <c r="R34"/>
      <c r="S34"/>
      <c r="T34"/>
      <c r="U34"/>
    </row>
    <row r="35" spans="1:21" x14ac:dyDescent="0.25">
      <c r="A35" s="10"/>
      <c r="B35" s="5"/>
      <c r="C35" s="5"/>
      <c r="D35" s="5"/>
      <c r="E35" s="5"/>
      <c r="F35" s="5"/>
      <c r="G35" s="5"/>
      <c r="H35" s="11"/>
      <c r="J35"/>
      <c r="K35"/>
      <c r="L35"/>
      <c r="M35"/>
      <c r="N35"/>
      <c r="O35"/>
      <c r="P35"/>
      <c r="Q35"/>
      <c r="R35"/>
      <c r="S35"/>
      <c r="T35"/>
      <c r="U35"/>
    </row>
    <row r="36" spans="1:21" x14ac:dyDescent="0.25">
      <c r="A36" s="10"/>
      <c r="B36" s="5" t="s">
        <v>291</v>
      </c>
      <c r="C36" s="5"/>
      <c r="D36" s="5"/>
      <c r="E36" s="5"/>
      <c r="F36" s="5"/>
      <c r="G36" s="5"/>
      <c r="H36" s="11"/>
      <c r="J36"/>
      <c r="K36"/>
      <c r="L36"/>
      <c r="M36"/>
      <c r="N36"/>
      <c r="O36"/>
      <c r="P36"/>
      <c r="Q36"/>
      <c r="R36"/>
      <c r="S36"/>
      <c r="T36"/>
      <c r="U36"/>
    </row>
    <row r="37" spans="1:21" x14ac:dyDescent="0.25">
      <c r="A37" s="10"/>
      <c r="B37" s="5" t="s">
        <v>329</v>
      </c>
      <c r="C37" s="5"/>
      <c r="D37" s="5"/>
      <c r="E37" s="5"/>
      <c r="F37" s="5"/>
      <c r="G37" s="152">
        <v>1.85</v>
      </c>
      <c r="H37" s="11"/>
      <c r="J37"/>
      <c r="K37"/>
      <c r="L37"/>
      <c r="M37"/>
      <c r="N37"/>
      <c r="O37"/>
      <c r="P37"/>
      <c r="Q37"/>
      <c r="R37"/>
      <c r="S37"/>
      <c r="T37"/>
      <c r="U37"/>
    </row>
    <row r="38" spans="1:21" x14ac:dyDescent="0.25">
      <c r="A38" s="10"/>
      <c r="B38" s="5"/>
      <c r="C38" s="5"/>
      <c r="D38" s="5"/>
      <c r="E38" s="5"/>
      <c r="F38" s="5"/>
      <c r="G38" s="5"/>
      <c r="H38" s="11"/>
      <c r="J38"/>
      <c r="K38"/>
      <c r="L38"/>
      <c r="M38"/>
      <c r="N38"/>
      <c r="O38"/>
      <c r="P38"/>
      <c r="Q38"/>
      <c r="R38"/>
      <c r="S38"/>
      <c r="T38"/>
      <c r="U38"/>
    </row>
    <row r="39" spans="1:21" x14ac:dyDescent="0.25">
      <c r="A39" s="10"/>
      <c r="B39" s="5" t="s">
        <v>293</v>
      </c>
      <c r="C39" s="5"/>
      <c r="D39" s="5"/>
      <c r="E39" s="5"/>
      <c r="F39" s="5"/>
      <c r="G39" s="5"/>
      <c r="H39" s="11"/>
      <c r="J39"/>
      <c r="K39"/>
      <c r="L39"/>
      <c r="M39"/>
      <c r="N39"/>
      <c r="O39"/>
      <c r="P39"/>
      <c r="Q39"/>
      <c r="R39"/>
      <c r="S39"/>
      <c r="T39"/>
      <c r="U39"/>
    </row>
    <row r="40" spans="1:21" x14ac:dyDescent="0.25">
      <c r="A40" s="10"/>
      <c r="B40" s="5" t="s">
        <v>325</v>
      </c>
      <c r="C40" s="5"/>
      <c r="D40" s="5"/>
      <c r="E40" s="5"/>
      <c r="F40" s="5"/>
      <c r="G40" s="5"/>
      <c r="H40" s="11"/>
      <c r="J40"/>
      <c r="K40"/>
      <c r="L40"/>
      <c r="M40"/>
      <c r="N40"/>
      <c r="O40"/>
      <c r="P40"/>
      <c r="Q40"/>
      <c r="R40"/>
      <c r="S40"/>
      <c r="T40"/>
      <c r="U40"/>
    </row>
    <row r="41" spans="1:21" x14ac:dyDescent="0.25">
      <c r="A41" s="10"/>
      <c r="B41" s="5" t="s">
        <v>326</v>
      </c>
      <c r="C41" s="5"/>
      <c r="D41" s="5"/>
      <c r="E41" s="5"/>
      <c r="F41" s="5"/>
      <c r="G41" s="5"/>
      <c r="H41" s="11"/>
      <c r="J41"/>
      <c r="K41"/>
      <c r="L41"/>
      <c r="M41"/>
      <c r="N41"/>
      <c r="O41"/>
      <c r="P41"/>
      <c r="Q41"/>
      <c r="R41"/>
      <c r="S41"/>
      <c r="T41"/>
      <c r="U41"/>
    </row>
    <row r="42" spans="1:21" x14ac:dyDescent="0.25">
      <c r="A42" s="10"/>
      <c r="B42" s="5"/>
      <c r="C42" s="5"/>
      <c r="D42" s="5"/>
      <c r="E42" s="5"/>
      <c r="F42" s="5"/>
      <c r="G42" s="5"/>
      <c r="H42" s="11"/>
      <c r="J42"/>
      <c r="K42"/>
      <c r="L42"/>
      <c r="M42"/>
      <c r="N42"/>
      <c r="O42"/>
      <c r="P42"/>
      <c r="Q42"/>
      <c r="R42"/>
      <c r="S42"/>
      <c r="T42"/>
      <c r="U42"/>
    </row>
    <row r="43" spans="1:21" x14ac:dyDescent="0.25">
      <c r="A43" s="14" t="s">
        <v>3</v>
      </c>
      <c r="B43" s="5" t="s">
        <v>294</v>
      </c>
      <c r="C43" s="5"/>
      <c r="D43" s="5"/>
      <c r="E43" s="5"/>
      <c r="F43" s="5"/>
      <c r="G43" s="5"/>
      <c r="H43" s="11"/>
      <c r="J43"/>
      <c r="K43"/>
      <c r="L43"/>
      <c r="M43"/>
      <c r="N43"/>
      <c r="O43"/>
      <c r="P43"/>
      <c r="Q43"/>
      <c r="R43"/>
      <c r="S43"/>
      <c r="T43"/>
      <c r="U43"/>
    </row>
    <row r="44" spans="1:21" ht="15.75" thickBot="1" x14ac:dyDescent="0.3">
      <c r="A44" s="13">
        <f ca="1">INDEX('Point Grid'!$C$8:$I$27,MATCH($A$1,'Point Grid'!$A$8:$A$27,0),MATCH(A43,'Point Grid'!$C$7:$I$7,0))</f>
        <v>2</v>
      </c>
      <c r="B44" s="5"/>
      <c r="C44" s="5"/>
      <c r="D44" s="5"/>
      <c r="E44" s="5"/>
      <c r="F44" s="5"/>
      <c r="G44" s="5"/>
      <c r="H44" s="11"/>
      <c r="J44"/>
      <c r="K44"/>
      <c r="L44"/>
      <c r="M44"/>
      <c r="N44"/>
      <c r="O44"/>
      <c r="P44"/>
      <c r="Q44"/>
      <c r="R44"/>
      <c r="S44"/>
      <c r="T44"/>
      <c r="U44"/>
    </row>
    <row r="45" spans="1:21" ht="15.75" thickBot="1" x14ac:dyDescent="0.3">
      <c r="A45" s="4"/>
      <c r="B45" s="5"/>
      <c r="C45" s="5"/>
      <c r="D45" s="5"/>
      <c r="E45" s="5"/>
      <c r="F45" s="5"/>
      <c r="G45" s="5"/>
      <c r="H45" s="11"/>
      <c r="J45"/>
      <c r="K45"/>
      <c r="L45"/>
      <c r="M45"/>
      <c r="N45"/>
      <c r="O45"/>
      <c r="P45"/>
      <c r="Q45"/>
      <c r="R45"/>
      <c r="S45"/>
      <c r="T45"/>
      <c r="U45"/>
    </row>
    <row r="46" spans="1:21" x14ac:dyDescent="0.25">
      <c r="A46" s="10"/>
      <c r="B46" s="5"/>
      <c r="C46" s="5"/>
      <c r="D46" s="5"/>
      <c r="E46" s="5"/>
      <c r="F46" s="5"/>
      <c r="G46" s="5"/>
      <c r="H46" s="11"/>
      <c r="J46"/>
      <c r="K46"/>
      <c r="L46"/>
      <c r="M46"/>
      <c r="N46"/>
      <c r="O46"/>
      <c r="P46"/>
      <c r="Q46"/>
      <c r="R46"/>
      <c r="S46"/>
      <c r="T46"/>
      <c r="U46"/>
    </row>
    <row r="47" spans="1:21" x14ac:dyDescent="0.25">
      <c r="A47" s="14" t="s">
        <v>4</v>
      </c>
      <c r="B47" s="5" t="s">
        <v>295</v>
      </c>
      <c r="C47" s="5"/>
      <c r="D47" s="5"/>
      <c r="E47" s="5"/>
      <c r="F47" s="5"/>
      <c r="G47" s="5"/>
      <c r="H47" s="11"/>
      <c r="J47"/>
      <c r="K47"/>
      <c r="L47"/>
      <c r="M47"/>
      <c r="N47"/>
      <c r="O47"/>
      <c r="P47"/>
      <c r="Q47"/>
      <c r="R47"/>
      <c r="S47"/>
      <c r="T47"/>
      <c r="U47"/>
    </row>
    <row r="48" spans="1:21" ht="15.75" thickBot="1" x14ac:dyDescent="0.3">
      <c r="A48" s="13">
        <f ca="1">INDEX('Point Grid'!$C$8:$I$27,MATCH($A$1,'Point Grid'!$A$8:$A$27,0),MATCH(A47,'Point Grid'!$C$7:$I$7,0))</f>
        <v>0.5</v>
      </c>
      <c r="B48" s="5" t="s">
        <v>327</v>
      </c>
      <c r="C48" s="5"/>
      <c r="D48" s="5"/>
      <c r="E48" s="5"/>
      <c r="F48" s="5"/>
      <c r="G48" s="5"/>
      <c r="H48" s="11"/>
      <c r="J48"/>
      <c r="K48"/>
      <c r="L48"/>
      <c r="M48"/>
      <c r="N48"/>
      <c r="O48"/>
      <c r="P48"/>
      <c r="Q48"/>
      <c r="R48"/>
      <c r="S48"/>
      <c r="T48"/>
      <c r="U48"/>
    </row>
    <row r="49" spans="1:21" ht="15.75" thickBot="1" x14ac:dyDescent="0.3">
      <c r="A49" s="4"/>
      <c r="B49" s="5" t="s">
        <v>328</v>
      </c>
      <c r="C49" s="5"/>
      <c r="D49" s="5"/>
      <c r="E49" s="5"/>
      <c r="F49" s="5"/>
      <c r="G49" s="5"/>
      <c r="H49" s="11"/>
      <c r="J49"/>
      <c r="K49"/>
      <c r="L49"/>
      <c r="M49"/>
      <c r="N49"/>
      <c r="O49"/>
      <c r="P49"/>
      <c r="Q49"/>
      <c r="R49"/>
      <c r="S49"/>
      <c r="T49"/>
      <c r="U49"/>
    </row>
    <row r="50" spans="1:21" x14ac:dyDescent="0.25">
      <c r="A50" s="10"/>
      <c r="B50" s="5"/>
      <c r="C50" s="5"/>
      <c r="D50" s="5"/>
      <c r="E50" s="5"/>
      <c r="F50" s="5"/>
      <c r="G50" s="5"/>
      <c r="H50" s="11"/>
      <c r="J50"/>
      <c r="K50"/>
      <c r="L50"/>
      <c r="M50"/>
      <c r="N50"/>
      <c r="O50"/>
      <c r="P50"/>
      <c r="Q50"/>
      <c r="R50"/>
      <c r="S50"/>
      <c r="T50"/>
      <c r="U50"/>
    </row>
    <row r="51" spans="1:21" x14ac:dyDescent="0.25">
      <c r="A51" s="14" t="s">
        <v>5</v>
      </c>
      <c r="B51" s="5" t="s">
        <v>330</v>
      </c>
      <c r="C51" s="5"/>
      <c r="D51" s="5"/>
      <c r="E51" s="5"/>
      <c r="F51" s="5"/>
      <c r="G51" s="5"/>
      <c r="H51" s="11"/>
      <c r="J51"/>
      <c r="K51"/>
      <c r="L51"/>
      <c r="M51"/>
      <c r="N51"/>
      <c r="O51"/>
      <c r="P51"/>
      <c r="Q51"/>
      <c r="R51"/>
      <c r="S51"/>
      <c r="T51"/>
      <c r="U51"/>
    </row>
    <row r="52" spans="1:21" ht="15.75" thickBot="1" x14ac:dyDescent="0.3">
      <c r="A52" s="13">
        <f ca="1">INDEX('Point Grid'!$C$8:$I$27,MATCH($A$1,'Point Grid'!$A$8:$A$27,0),MATCH(A51,'Point Grid'!$C$7:$I$7,0))</f>
        <v>0.75</v>
      </c>
      <c r="B52" s="5" t="s">
        <v>331</v>
      </c>
      <c r="C52" s="5"/>
      <c r="D52" s="5"/>
      <c r="E52" s="5"/>
      <c r="F52" s="5"/>
      <c r="G52" s="5"/>
      <c r="H52" s="11"/>
      <c r="J52"/>
      <c r="K52"/>
      <c r="L52"/>
      <c r="M52"/>
      <c r="N52"/>
      <c r="O52"/>
      <c r="P52"/>
      <c r="Q52"/>
      <c r="R52"/>
      <c r="S52"/>
      <c r="T52"/>
      <c r="U52"/>
    </row>
    <row r="53" spans="1:21" ht="15.75" thickBot="1" x14ac:dyDescent="0.3">
      <c r="A53" s="4"/>
      <c r="B53" s="5" t="s">
        <v>461</v>
      </c>
      <c r="C53" s="5"/>
      <c r="D53" s="5"/>
      <c r="E53" s="5"/>
      <c r="F53" s="5"/>
      <c r="G53" s="5"/>
      <c r="H53" s="11"/>
      <c r="J53"/>
      <c r="K53"/>
      <c r="L53"/>
      <c r="M53"/>
      <c r="N53"/>
      <c r="O53"/>
      <c r="P53"/>
      <c r="Q53"/>
      <c r="R53"/>
      <c r="S53"/>
      <c r="T53"/>
      <c r="U53"/>
    </row>
    <row r="54" spans="1:21" x14ac:dyDescent="0.25">
      <c r="A54" s="158"/>
      <c r="B54" s="158" t="s">
        <v>462</v>
      </c>
      <c r="C54" s="158"/>
      <c r="D54" s="158"/>
      <c r="E54" s="158"/>
      <c r="F54" s="158"/>
      <c r="G54" s="158"/>
      <c r="H54" s="159"/>
      <c r="J54"/>
      <c r="K54"/>
      <c r="L54"/>
      <c r="M54"/>
      <c r="N54"/>
      <c r="O54"/>
      <c r="P54"/>
      <c r="Q54"/>
      <c r="R54"/>
      <c r="S54"/>
      <c r="T54"/>
      <c r="U54"/>
    </row>
    <row r="55" spans="1:21" ht="15.75" thickBot="1" x14ac:dyDescent="0.3">
      <c r="A55" s="15"/>
      <c r="B55" s="16" t="s">
        <v>332</v>
      </c>
      <c r="C55" s="16"/>
      <c r="D55" s="16"/>
      <c r="E55" s="16"/>
      <c r="F55" s="16"/>
      <c r="G55" s="16"/>
      <c r="H55" s="17"/>
      <c r="J55"/>
      <c r="K55"/>
      <c r="L55"/>
      <c r="M55"/>
      <c r="N55"/>
      <c r="O55"/>
      <c r="P55"/>
      <c r="Q55"/>
      <c r="R55"/>
      <c r="S55"/>
      <c r="T55"/>
      <c r="U55"/>
    </row>
    <row r="56" spans="1:21" x14ac:dyDescent="0.25">
      <c r="J56"/>
      <c r="K56"/>
      <c r="L56"/>
      <c r="M56"/>
      <c r="N56"/>
      <c r="O56"/>
      <c r="P56"/>
      <c r="Q56"/>
      <c r="R56"/>
      <c r="S56"/>
      <c r="T56"/>
      <c r="U56"/>
    </row>
    <row r="57" spans="1:21" x14ac:dyDescent="0.25">
      <c r="J57"/>
      <c r="K57"/>
      <c r="L57"/>
      <c r="M57"/>
      <c r="N57"/>
      <c r="O57"/>
      <c r="P57"/>
      <c r="Q57"/>
      <c r="R57"/>
      <c r="S57"/>
      <c r="T57"/>
      <c r="U57"/>
    </row>
    <row r="58" spans="1:21" x14ac:dyDescent="0.25">
      <c r="J58"/>
      <c r="K58"/>
      <c r="L58"/>
      <c r="M58"/>
      <c r="N58"/>
      <c r="O58"/>
      <c r="P58"/>
      <c r="Q58"/>
      <c r="R58"/>
      <c r="S58"/>
      <c r="T58"/>
      <c r="U58"/>
    </row>
    <row r="59" spans="1:21" x14ac:dyDescent="0.25">
      <c r="J59"/>
      <c r="K59"/>
      <c r="L59"/>
      <c r="M59"/>
      <c r="N59"/>
      <c r="O59"/>
      <c r="P59"/>
      <c r="Q59"/>
      <c r="R59"/>
      <c r="S59"/>
      <c r="T59"/>
      <c r="U59"/>
    </row>
    <row r="60" spans="1:21" x14ac:dyDescent="0.25">
      <c r="J60"/>
      <c r="K60"/>
      <c r="L60"/>
      <c r="M60"/>
      <c r="N60"/>
      <c r="O60"/>
      <c r="P60"/>
      <c r="Q60"/>
      <c r="R60"/>
      <c r="S60"/>
      <c r="T60"/>
      <c r="U60"/>
    </row>
    <row r="61" spans="1:21" x14ac:dyDescent="0.25">
      <c r="J61"/>
      <c r="K61"/>
      <c r="L61"/>
      <c r="M61"/>
      <c r="N61"/>
      <c r="O61"/>
      <c r="P61"/>
      <c r="Q61"/>
      <c r="R61"/>
      <c r="S61"/>
      <c r="T61"/>
      <c r="U61"/>
    </row>
    <row r="62" spans="1:21" x14ac:dyDescent="0.25">
      <c r="J62"/>
      <c r="K62"/>
      <c r="L62"/>
      <c r="M62"/>
      <c r="N62"/>
      <c r="O62"/>
      <c r="P62"/>
      <c r="Q62"/>
      <c r="R62"/>
      <c r="S62"/>
      <c r="T62"/>
      <c r="U62"/>
    </row>
    <row r="63" spans="1:21" x14ac:dyDescent="0.25">
      <c r="J63"/>
      <c r="K63"/>
      <c r="L63"/>
      <c r="M63"/>
      <c r="N63"/>
      <c r="O63"/>
      <c r="P63"/>
      <c r="Q63"/>
      <c r="R63"/>
      <c r="S63"/>
      <c r="T63"/>
      <c r="U63"/>
    </row>
    <row r="64" spans="1:21" x14ac:dyDescent="0.25">
      <c r="J64"/>
      <c r="K64"/>
      <c r="L64"/>
      <c r="M64"/>
      <c r="N64"/>
      <c r="O64"/>
      <c r="P64"/>
      <c r="Q64"/>
      <c r="R64"/>
      <c r="S64"/>
      <c r="T64"/>
      <c r="U64"/>
    </row>
    <row r="65" spans="10:21" x14ac:dyDescent="0.25">
      <c r="J65"/>
      <c r="K65"/>
      <c r="L65"/>
      <c r="M65"/>
      <c r="N65"/>
      <c r="O65"/>
      <c r="P65"/>
      <c r="Q65"/>
      <c r="R65"/>
      <c r="S65"/>
      <c r="T65"/>
      <c r="U65"/>
    </row>
    <row r="66" spans="10:21" x14ac:dyDescent="0.25">
      <c r="J66"/>
      <c r="K66"/>
      <c r="L66"/>
      <c r="M66"/>
      <c r="N66"/>
      <c r="O66"/>
      <c r="P66"/>
      <c r="Q66"/>
      <c r="R66"/>
      <c r="S66"/>
      <c r="T66"/>
      <c r="U66"/>
    </row>
    <row r="67" spans="10:21" x14ac:dyDescent="0.25">
      <c r="J67"/>
      <c r="K67"/>
      <c r="L67"/>
      <c r="M67"/>
      <c r="N67"/>
      <c r="O67"/>
      <c r="P67"/>
      <c r="Q67"/>
      <c r="R67"/>
      <c r="S67"/>
      <c r="T67"/>
      <c r="U67"/>
    </row>
    <row r="68" spans="10:21" x14ac:dyDescent="0.25">
      <c r="J68"/>
      <c r="K68"/>
      <c r="L68"/>
      <c r="M68"/>
      <c r="N68"/>
      <c r="O68"/>
      <c r="P68"/>
      <c r="Q68"/>
      <c r="R68"/>
      <c r="S68"/>
      <c r="T68"/>
      <c r="U68"/>
    </row>
    <row r="69" spans="10:21" x14ac:dyDescent="0.25">
      <c r="J69"/>
      <c r="K69"/>
      <c r="L69"/>
      <c r="M69"/>
      <c r="N69"/>
      <c r="O69"/>
      <c r="P69"/>
      <c r="Q69"/>
      <c r="R69"/>
      <c r="S69"/>
      <c r="T69"/>
      <c r="U69"/>
    </row>
    <row r="70" spans="10:21" x14ac:dyDescent="0.25">
      <c r="J70"/>
      <c r="K70"/>
      <c r="L70"/>
      <c r="M70"/>
      <c r="N70"/>
      <c r="O70"/>
      <c r="P70"/>
      <c r="Q70"/>
      <c r="R70"/>
      <c r="S70"/>
      <c r="T70"/>
      <c r="U70"/>
    </row>
    <row r="71" spans="10:21" x14ac:dyDescent="0.25">
      <c r="J71"/>
      <c r="K71"/>
      <c r="L71"/>
      <c r="M71"/>
      <c r="N71"/>
      <c r="O71"/>
      <c r="P71"/>
      <c r="Q71"/>
      <c r="R71"/>
      <c r="S71"/>
      <c r="T71"/>
      <c r="U71"/>
    </row>
    <row r="72" spans="10:21" x14ac:dyDescent="0.25">
      <c r="J72"/>
      <c r="K72"/>
      <c r="L72"/>
      <c r="M72"/>
      <c r="N72"/>
      <c r="O72"/>
      <c r="P72"/>
      <c r="Q72"/>
      <c r="R72"/>
      <c r="S72"/>
      <c r="T72"/>
      <c r="U72"/>
    </row>
    <row r="73" spans="10:21" x14ac:dyDescent="0.25">
      <c r="J73"/>
      <c r="K73"/>
      <c r="L73"/>
      <c r="M73"/>
      <c r="N73"/>
      <c r="O73"/>
      <c r="P73"/>
      <c r="Q73"/>
      <c r="R73"/>
      <c r="S73"/>
      <c r="T73"/>
      <c r="U73"/>
    </row>
    <row r="74" spans="10:21" x14ac:dyDescent="0.25">
      <c r="J74"/>
      <c r="K74"/>
      <c r="L74"/>
      <c r="M74"/>
      <c r="N74"/>
      <c r="O74"/>
      <c r="P74"/>
      <c r="Q74"/>
      <c r="R74"/>
      <c r="S74"/>
      <c r="T74"/>
      <c r="U74"/>
    </row>
    <row r="75" spans="10:21" x14ac:dyDescent="0.25">
      <c r="J75"/>
      <c r="K75"/>
      <c r="L75"/>
      <c r="M75"/>
      <c r="N75"/>
      <c r="O75"/>
      <c r="P75"/>
      <c r="Q75"/>
      <c r="R75"/>
      <c r="S75"/>
      <c r="T75"/>
      <c r="U75"/>
    </row>
    <row r="76" spans="10:21" x14ac:dyDescent="0.25">
      <c r="J76"/>
      <c r="K76"/>
      <c r="L76"/>
      <c r="M76"/>
      <c r="N76"/>
      <c r="O76"/>
      <c r="P76"/>
      <c r="Q76"/>
      <c r="R76"/>
      <c r="S76"/>
      <c r="T76"/>
      <c r="U76"/>
    </row>
    <row r="77" spans="10:21" x14ac:dyDescent="0.25">
      <c r="J77"/>
      <c r="K77"/>
      <c r="L77"/>
      <c r="M77"/>
      <c r="N77"/>
      <c r="O77"/>
      <c r="P77"/>
      <c r="Q77"/>
      <c r="R77"/>
      <c r="S77"/>
      <c r="T77"/>
      <c r="U77"/>
    </row>
    <row r="78" spans="10:21" x14ac:dyDescent="0.25">
      <c r="J78"/>
      <c r="K78"/>
      <c r="L78"/>
      <c r="M78"/>
      <c r="N78"/>
      <c r="O78"/>
      <c r="P78"/>
      <c r="Q78"/>
      <c r="R78"/>
      <c r="S78"/>
      <c r="T78"/>
      <c r="U78"/>
    </row>
    <row r="79" spans="10:21" x14ac:dyDescent="0.25">
      <c r="J79"/>
      <c r="K79"/>
      <c r="L79"/>
      <c r="M79"/>
      <c r="N79"/>
      <c r="O79"/>
      <c r="P79"/>
      <c r="Q79"/>
      <c r="R79"/>
      <c r="S79"/>
      <c r="T79"/>
      <c r="U79"/>
    </row>
    <row r="80" spans="10:21" x14ac:dyDescent="0.25">
      <c r="J80"/>
      <c r="K80"/>
      <c r="L80"/>
      <c r="M80"/>
      <c r="N80"/>
      <c r="O80"/>
      <c r="P80"/>
      <c r="Q80"/>
      <c r="R80"/>
      <c r="S80"/>
      <c r="T80"/>
      <c r="U80"/>
    </row>
  </sheetData>
  <sheetProtection formatCells="0" formatColumns="0" formatRows="0"/>
  <sortState xmlns:xlrd2="http://schemas.microsoft.com/office/spreadsheetml/2017/richdata2" ref="E8:E22">
    <sortCondition ref="E8:E22"/>
  </sortState>
  <mergeCells count="1">
    <mergeCell ref="G1:H1"/>
  </mergeCells>
  <conditionalFormatting sqref="B1">
    <cfRule type="cellIs" dxfId="62" priority="1" operator="equal">
      <formula>"Incomplete"</formula>
    </cfRule>
    <cfRule type="cellIs" dxfId="61" priority="2" operator="equal">
      <formula>"Flag for Review"</formula>
    </cfRule>
    <cfRule type="cellIs" dxfId="60" priority="3" operator="equal">
      <formula>"Finished"</formula>
    </cfRule>
  </conditionalFormatting>
  <dataValidations count="2">
    <dataValidation type="list" allowBlank="1" showInputMessage="1" showErrorMessage="1" sqref="B1" xr:uid="{AF040C7E-0FF5-4F3F-ACA5-0DE097DBE995}">
      <formula1>"Finished, Flag for Review, Incomplete"</formula1>
    </dataValidation>
    <dataValidation type="decimal" allowBlank="1" showInputMessage="1" showErrorMessage="1" sqref="A34 A45 A49 A53" xr:uid="{83CEE10D-8878-43F3-A40E-F39AA0732B37}">
      <formula1>0</formula1>
      <formula2>A33</formula2>
    </dataValidation>
  </dataValidations>
  <hyperlinks>
    <hyperlink ref="G1" location="Navigator!A1" display="Navigator" xr:uid="{7B640896-04C2-4179-9619-13AC58E7B6E1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45ACB-22BC-4FE9-8246-2C7C2ABC1511}">
  <sheetPr codeName="Sheet4"/>
  <dimension ref="A1:T34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12.42578125" style="3" bestFit="1" customWidth="1"/>
    <col min="4" max="4" width="11.85546875" style="3" customWidth="1"/>
    <col min="5" max="5" width="11.28515625" style="3" customWidth="1"/>
    <col min="6" max="6" width="10.140625" style="3" customWidth="1"/>
    <col min="7" max="7" width="7.42578125" style="3" customWidth="1"/>
    <col min="8" max="8" width="9.5703125" style="3" customWidth="1"/>
    <col min="9" max="9" width="3.7109375" style="40" customWidth="1"/>
    <col min="10" max="10" width="9.140625" style="3" customWidth="1"/>
    <col min="11" max="11" width="11.140625" style="3" bestFit="1" customWidth="1"/>
    <col min="12" max="12" width="9.140625" style="3"/>
    <col min="13" max="13" width="9.7109375" style="3" bestFit="1" customWidth="1"/>
    <col min="14" max="14" width="11.140625" style="3" bestFit="1" customWidth="1"/>
    <col min="15" max="16384" width="9.140625" style="3"/>
  </cols>
  <sheetData>
    <row r="1" spans="1:20" ht="15.75" x14ac:dyDescent="0.25">
      <c r="A1" s="8">
        <f ca="1">VALUE(MID(CELL("filename",A1),FIND("]",CELL("filename",A1))+1,LEN(CELL("filename",A1))-FIND("]",CELL("filename",A1))+1))</f>
        <v>2</v>
      </c>
      <c r="B1" s="57" t="s">
        <v>458</v>
      </c>
      <c r="C1" s="9"/>
      <c r="D1" s="9"/>
      <c r="E1" s="9"/>
      <c r="F1" s="9"/>
      <c r="G1" s="213" t="s">
        <v>41</v>
      </c>
      <c r="H1" s="214"/>
      <c r="J1" s="58" t="s">
        <v>31</v>
      </c>
    </row>
    <row r="2" spans="1:20" x14ac:dyDescent="0.25">
      <c r="A2" s="10"/>
      <c r="B2" s="5"/>
      <c r="C2" s="5"/>
      <c r="D2" s="5"/>
      <c r="E2" s="5"/>
      <c r="F2" s="5"/>
      <c r="G2" s="5"/>
      <c r="H2" s="11"/>
      <c r="I2" s="40" t="s">
        <v>309</v>
      </c>
      <c r="J2"/>
      <c r="K2"/>
      <c r="L2"/>
      <c r="M2"/>
      <c r="N2"/>
      <c r="O2"/>
      <c r="P2"/>
      <c r="Q2"/>
      <c r="R2"/>
      <c r="S2"/>
      <c r="T2"/>
    </row>
    <row r="3" spans="1:20" x14ac:dyDescent="0.25">
      <c r="A3" s="12" t="s">
        <v>14</v>
      </c>
      <c r="B3" s="5" t="s">
        <v>42</v>
      </c>
      <c r="C3" s="5"/>
      <c r="D3" s="5"/>
      <c r="E3" s="5"/>
      <c r="F3" s="5"/>
      <c r="G3" s="5"/>
      <c r="H3" s="11"/>
      <c r="J3"/>
      <c r="K3"/>
      <c r="L3"/>
      <c r="M3"/>
      <c r="N3"/>
      <c r="O3"/>
      <c r="P3"/>
      <c r="Q3"/>
      <c r="R3"/>
      <c r="S3"/>
      <c r="T3"/>
    </row>
    <row r="4" spans="1:20" x14ac:dyDescent="0.25">
      <c r="A4" s="13">
        <f ca="1">INDEX('Point Grid'!B:B,MATCH('2'!A1,'Point Grid'!A:A,0))</f>
        <v>2.75</v>
      </c>
      <c r="B4" s="5" t="s">
        <v>43</v>
      </c>
      <c r="C4" s="5"/>
      <c r="D4" s="5"/>
      <c r="E4" s="5"/>
      <c r="F4" s="5"/>
      <c r="G4" s="5"/>
      <c r="H4" s="11"/>
      <c r="J4"/>
      <c r="K4"/>
      <c r="L4"/>
      <c r="M4"/>
      <c r="N4"/>
      <c r="O4"/>
      <c r="P4"/>
      <c r="Q4"/>
      <c r="R4"/>
      <c r="S4"/>
      <c r="T4"/>
    </row>
    <row r="5" spans="1:20" x14ac:dyDescent="0.25">
      <c r="A5" s="10"/>
      <c r="B5" s="5"/>
      <c r="C5" s="5"/>
      <c r="D5" s="5"/>
      <c r="E5" s="5"/>
      <c r="F5" s="5"/>
      <c r="G5" s="5"/>
      <c r="H5" s="11"/>
      <c r="J5"/>
      <c r="K5"/>
      <c r="L5"/>
      <c r="M5"/>
      <c r="N5"/>
      <c r="O5"/>
      <c r="P5"/>
      <c r="Q5"/>
      <c r="R5"/>
      <c r="S5"/>
      <c r="T5"/>
    </row>
    <row r="6" spans="1:20" x14ac:dyDescent="0.25">
      <c r="A6" s="14" t="s">
        <v>2</v>
      </c>
      <c r="B6" s="5" t="s">
        <v>44</v>
      </c>
      <c r="C6" s="5"/>
      <c r="D6" s="5"/>
      <c r="E6" s="5"/>
      <c r="F6" s="5"/>
      <c r="G6" s="5"/>
      <c r="H6" s="11"/>
      <c r="J6"/>
      <c r="K6"/>
      <c r="L6"/>
      <c r="M6"/>
      <c r="N6"/>
      <c r="O6"/>
      <c r="P6"/>
      <c r="Q6"/>
      <c r="R6"/>
      <c r="S6"/>
      <c r="T6"/>
    </row>
    <row r="7" spans="1:20" ht="15.75" thickBot="1" x14ac:dyDescent="0.3">
      <c r="A7" s="13">
        <f ca="1">INDEX('Point Grid'!$C$8:$I$27,MATCH($A$1,'Point Grid'!$A$8:$A$27,0),MATCH(A6,'Point Grid'!$C$7:$I$7,0))</f>
        <v>1</v>
      </c>
      <c r="B7" s="5" t="s">
        <v>268</v>
      </c>
      <c r="C7" s="5"/>
      <c r="D7" s="5"/>
      <c r="E7" s="5"/>
      <c r="F7" s="5"/>
      <c r="G7" s="5"/>
      <c r="H7" s="11"/>
      <c r="J7"/>
      <c r="K7"/>
      <c r="L7"/>
      <c r="M7"/>
      <c r="N7"/>
      <c r="O7"/>
      <c r="P7"/>
      <c r="Q7"/>
      <c r="R7"/>
      <c r="S7"/>
      <c r="T7"/>
    </row>
    <row r="8" spans="1:20" ht="15.75" thickBot="1" x14ac:dyDescent="0.3">
      <c r="A8" s="4"/>
      <c r="B8" s="5"/>
      <c r="C8" s="5"/>
      <c r="D8" s="5"/>
      <c r="E8" s="5"/>
      <c r="F8" s="5"/>
      <c r="G8" s="5"/>
      <c r="H8" s="11"/>
      <c r="J8"/>
      <c r="K8"/>
      <c r="L8"/>
      <c r="M8"/>
      <c r="N8"/>
      <c r="O8"/>
      <c r="P8"/>
      <c r="Q8"/>
      <c r="R8"/>
      <c r="S8"/>
      <c r="T8"/>
    </row>
    <row r="9" spans="1:20" x14ac:dyDescent="0.25">
      <c r="A9" s="10"/>
      <c r="B9" s="5"/>
      <c r="C9" s="5"/>
      <c r="D9" s="5"/>
      <c r="E9" s="5"/>
      <c r="F9" s="5"/>
      <c r="G9" s="5"/>
      <c r="H9" s="11"/>
      <c r="J9"/>
      <c r="K9"/>
      <c r="L9"/>
      <c r="M9"/>
      <c r="N9"/>
      <c r="O9"/>
      <c r="P9"/>
      <c r="Q9"/>
      <c r="R9"/>
      <c r="S9"/>
      <c r="T9"/>
    </row>
    <row r="10" spans="1:20" x14ac:dyDescent="0.25">
      <c r="A10" s="14" t="s">
        <v>3</v>
      </c>
      <c r="B10" s="5" t="s">
        <v>45</v>
      </c>
      <c r="C10" s="5"/>
      <c r="D10" s="5"/>
      <c r="E10" s="5"/>
      <c r="F10" s="5"/>
      <c r="G10" s="5"/>
      <c r="H10" s="11"/>
      <c r="J10"/>
      <c r="K10"/>
      <c r="L10"/>
      <c r="M10"/>
      <c r="N10"/>
      <c r="O10"/>
      <c r="P10"/>
      <c r="Q10"/>
      <c r="R10"/>
      <c r="S10"/>
      <c r="T10"/>
    </row>
    <row r="11" spans="1:20" ht="15.75" thickBot="1" x14ac:dyDescent="0.3">
      <c r="A11" s="13">
        <f ca="1">INDEX('Point Grid'!$C$8:$I$27,MATCH($A$1,'Point Grid'!$A$8:$A$27,0),MATCH(A10,'Point Grid'!$C$7:$I$7,0))</f>
        <v>1</v>
      </c>
      <c r="B11" s="5" t="s">
        <v>51</v>
      </c>
      <c r="C11" s="5"/>
      <c r="D11" s="5"/>
      <c r="E11" s="5"/>
      <c r="F11" s="5"/>
      <c r="G11" s="5"/>
      <c r="H11" s="11"/>
      <c r="J11"/>
      <c r="K11"/>
      <c r="L11"/>
      <c r="M11"/>
      <c r="N11"/>
      <c r="O11"/>
      <c r="P11"/>
      <c r="Q11"/>
      <c r="R11"/>
      <c r="S11"/>
      <c r="T11"/>
    </row>
    <row r="12" spans="1:20" ht="15.75" thickBot="1" x14ac:dyDescent="0.3">
      <c r="A12" s="4"/>
      <c r="B12" s="5" t="s">
        <v>52</v>
      </c>
      <c r="C12" s="5"/>
      <c r="D12" s="5"/>
      <c r="E12" s="5"/>
      <c r="F12" s="5"/>
      <c r="G12" s="5"/>
      <c r="H12" s="11"/>
      <c r="J12"/>
      <c r="K12"/>
      <c r="L12"/>
      <c r="M12"/>
      <c r="N12"/>
      <c r="O12"/>
      <c r="P12"/>
      <c r="Q12"/>
      <c r="R12"/>
      <c r="S12"/>
      <c r="T12"/>
    </row>
    <row r="13" spans="1:20" x14ac:dyDescent="0.25">
      <c r="A13" s="10"/>
      <c r="B13" s="5"/>
      <c r="C13" s="5"/>
      <c r="D13" s="5"/>
      <c r="E13" s="5"/>
      <c r="F13" s="5"/>
      <c r="G13" s="5"/>
      <c r="H13" s="11"/>
      <c r="J13"/>
      <c r="K13"/>
      <c r="L13"/>
      <c r="M13"/>
      <c r="N13"/>
      <c r="O13"/>
      <c r="P13"/>
      <c r="Q13"/>
      <c r="R13"/>
      <c r="S13"/>
      <c r="T13"/>
    </row>
    <row r="14" spans="1:20" x14ac:dyDescent="0.25">
      <c r="A14" s="10"/>
      <c r="B14" s="55" t="s">
        <v>46</v>
      </c>
      <c r="C14" s="54" t="s">
        <v>40</v>
      </c>
      <c r="D14" s="59" t="s">
        <v>47</v>
      </c>
      <c r="E14" s="5"/>
      <c r="F14" s="5"/>
      <c r="G14" s="5"/>
      <c r="H14" s="11"/>
      <c r="J14"/>
      <c r="K14"/>
      <c r="L14"/>
      <c r="M14"/>
      <c r="N14"/>
      <c r="O14"/>
      <c r="P14"/>
      <c r="Q14"/>
      <c r="R14"/>
      <c r="S14"/>
      <c r="T14"/>
    </row>
    <row r="15" spans="1:20" x14ac:dyDescent="0.25">
      <c r="A15" s="10"/>
      <c r="B15" s="47">
        <v>1</v>
      </c>
      <c r="C15" s="48" t="s">
        <v>16</v>
      </c>
      <c r="D15" s="50">
        <v>500</v>
      </c>
      <c r="E15" s="5"/>
      <c r="F15" s="5"/>
      <c r="G15" s="5"/>
      <c r="H15" s="11"/>
      <c r="J15"/>
      <c r="K15"/>
      <c r="L15"/>
      <c r="M15"/>
      <c r="N15"/>
      <c r="O15"/>
      <c r="P15"/>
      <c r="Q15"/>
      <c r="R15"/>
      <c r="S15"/>
      <c r="T15"/>
    </row>
    <row r="16" spans="1:20" x14ac:dyDescent="0.25">
      <c r="A16" s="10"/>
      <c r="B16" s="47">
        <v>2</v>
      </c>
      <c r="C16" s="48" t="s">
        <v>17</v>
      </c>
      <c r="D16" s="50">
        <v>1000</v>
      </c>
      <c r="E16" s="5"/>
      <c r="F16" s="5"/>
      <c r="G16" s="5"/>
      <c r="H16" s="11"/>
      <c r="J16"/>
      <c r="K16"/>
      <c r="L16"/>
      <c r="M16"/>
      <c r="N16"/>
      <c r="O16"/>
      <c r="P16"/>
      <c r="Q16"/>
      <c r="R16"/>
      <c r="S16"/>
      <c r="T16"/>
    </row>
    <row r="17" spans="1:20" x14ac:dyDescent="0.25">
      <c r="A17" s="10"/>
      <c r="B17" s="47">
        <v>3</v>
      </c>
      <c r="C17" s="48" t="s">
        <v>18</v>
      </c>
      <c r="D17" s="50">
        <v>2000</v>
      </c>
      <c r="E17" s="5"/>
      <c r="F17" s="5"/>
      <c r="G17" s="5"/>
      <c r="H17" s="11"/>
      <c r="J17"/>
      <c r="K17"/>
      <c r="L17"/>
      <c r="M17"/>
      <c r="N17"/>
      <c r="O17"/>
      <c r="P17"/>
      <c r="Q17"/>
      <c r="R17"/>
      <c r="S17"/>
      <c r="T17"/>
    </row>
    <row r="18" spans="1:20" x14ac:dyDescent="0.25">
      <c r="A18" s="10"/>
      <c r="B18" s="46">
        <v>4</v>
      </c>
      <c r="C18" s="49" t="s">
        <v>17</v>
      </c>
      <c r="D18" s="51">
        <v>2000</v>
      </c>
      <c r="E18" s="5"/>
      <c r="F18" s="5"/>
      <c r="G18" s="5"/>
      <c r="H18" s="11"/>
      <c r="J18"/>
      <c r="K18"/>
      <c r="L18"/>
      <c r="M18"/>
      <c r="N18"/>
      <c r="O18"/>
      <c r="P18"/>
      <c r="Q18"/>
      <c r="R18"/>
      <c r="S18"/>
      <c r="T18"/>
    </row>
    <row r="19" spans="1:20" x14ac:dyDescent="0.25">
      <c r="A19" s="10"/>
      <c r="B19" s="5"/>
      <c r="C19" s="5"/>
      <c r="D19" s="5"/>
      <c r="E19" s="5"/>
      <c r="F19" s="5"/>
      <c r="G19" s="5"/>
      <c r="H19" s="11"/>
      <c r="J19"/>
      <c r="K19"/>
      <c r="L19"/>
      <c r="M19"/>
      <c r="N19"/>
      <c r="O19"/>
      <c r="P19"/>
      <c r="Q19"/>
      <c r="R19"/>
      <c r="S19"/>
      <c r="T19"/>
    </row>
    <row r="20" spans="1:20" x14ac:dyDescent="0.25">
      <c r="A20" s="10"/>
      <c r="B20" s="54" t="s">
        <v>40</v>
      </c>
      <c r="C20" s="59" t="s">
        <v>48</v>
      </c>
      <c r="D20" s="5"/>
      <c r="E20" s="54" t="s">
        <v>47</v>
      </c>
      <c r="F20" s="59" t="s">
        <v>48</v>
      </c>
      <c r="G20" s="5"/>
      <c r="H20" s="11"/>
      <c r="J20"/>
      <c r="K20"/>
      <c r="L20"/>
      <c r="M20"/>
      <c r="N20"/>
      <c r="O20"/>
      <c r="P20"/>
      <c r="Q20"/>
      <c r="R20"/>
      <c r="S20"/>
      <c r="T20"/>
    </row>
    <row r="21" spans="1:20" x14ac:dyDescent="0.25">
      <c r="A21" s="10"/>
      <c r="B21" s="48" t="s">
        <v>16</v>
      </c>
      <c r="C21" s="60">
        <v>1</v>
      </c>
      <c r="D21" s="5"/>
      <c r="E21" s="52">
        <v>500</v>
      </c>
      <c r="F21" s="60">
        <v>1.1000000000000001</v>
      </c>
      <c r="G21" s="5"/>
      <c r="H21" s="11"/>
      <c r="J21"/>
      <c r="K21"/>
      <c r="L21"/>
      <c r="M21"/>
      <c r="N21"/>
      <c r="O21"/>
      <c r="P21"/>
      <c r="Q21"/>
      <c r="R21"/>
      <c r="S21"/>
      <c r="T21"/>
    </row>
    <row r="22" spans="1:20" x14ac:dyDescent="0.25">
      <c r="A22" s="10"/>
      <c r="B22" s="48" t="s">
        <v>17</v>
      </c>
      <c r="C22" s="60">
        <v>1.25</v>
      </c>
      <c r="D22" s="5"/>
      <c r="E22" s="52">
        <v>1000</v>
      </c>
      <c r="F22" s="60">
        <v>1</v>
      </c>
      <c r="G22" s="5"/>
      <c r="H22" s="11"/>
      <c r="J22"/>
      <c r="K22"/>
      <c r="L22"/>
      <c r="M22"/>
      <c r="N22"/>
      <c r="O22"/>
      <c r="P22"/>
      <c r="Q22"/>
      <c r="R22"/>
      <c r="S22"/>
      <c r="T22"/>
    </row>
    <row r="23" spans="1:20" x14ac:dyDescent="0.25">
      <c r="A23" s="10"/>
      <c r="B23" s="49" t="s">
        <v>18</v>
      </c>
      <c r="C23" s="61">
        <v>0.8</v>
      </c>
      <c r="D23" s="5"/>
      <c r="E23" s="53">
        <v>2000</v>
      </c>
      <c r="F23" s="61">
        <v>0.75</v>
      </c>
      <c r="G23" s="5"/>
      <c r="H23" s="11"/>
      <c r="J23"/>
      <c r="K23"/>
      <c r="L23"/>
      <c r="M23"/>
      <c r="N23"/>
      <c r="O23"/>
      <c r="P23"/>
      <c r="Q23"/>
      <c r="R23"/>
      <c r="S23"/>
      <c r="T23"/>
    </row>
    <row r="24" spans="1:20" x14ac:dyDescent="0.25">
      <c r="A24" s="10"/>
      <c r="B24" s="5"/>
      <c r="C24" s="5"/>
      <c r="D24" s="5"/>
      <c r="E24" s="5"/>
      <c r="F24" s="5"/>
      <c r="G24" s="5"/>
      <c r="H24" s="11"/>
      <c r="J24"/>
      <c r="K24"/>
      <c r="L24"/>
      <c r="M24"/>
      <c r="N24"/>
      <c r="O24"/>
      <c r="P24"/>
      <c r="Q24"/>
      <c r="R24"/>
      <c r="S24"/>
      <c r="T24"/>
    </row>
    <row r="25" spans="1:20" x14ac:dyDescent="0.25">
      <c r="A25" s="10"/>
      <c r="B25" s="6" t="s">
        <v>49</v>
      </c>
      <c r="C25" s="5"/>
      <c r="D25" s="5"/>
      <c r="E25" s="5"/>
      <c r="F25" s="5"/>
      <c r="G25" s="5"/>
      <c r="H25" s="11"/>
      <c r="J25"/>
      <c r="K25"/>
      <c r="L25"/>
      <c r="M25"/>
      <c r="N25"/>
      <c r="O25"/>
      <c r="P25"/>
      <c r="Q25"/>
      <c r="R25"/>
      <c r="S25"/>
      <c r="T25"/>
    </row>
    <row r="26" spans="1:20" x14ac:dyDescent="0.25">
      <c r="A26" s="10"/>
      <c r="B26" s="6" t="s">
        <v>50</v>
      </c>
      <c r="C26" s="5"/>
      <c r="D26" s="5"/>
      <c r="E26" s="5"/>
      <c r="F26" s="5"/>
      <c r="G26" s="5"/>
      <c r="H26" s="11"/>
    </row>
    <row r="27" spans="1:20" x14ac:dyDescent="0.25">
      <c r="A27" s="155"/>
      <c r="B27" s="158"/>
      <c r="C27" s="158"/>
      <c r="D27" s="158"/>
      <c r="E27" s="158"/>
      <c r="F27" s="158"/>
      <c r="G27" s="158"/>
      <c r="H27" s="159"/>
    </row>
    <row r="28" spans="1:20" x14ac:dyDescent="0.25">
      <c r="A28" s="14" t="s">
        <v>4</v>
      </c>
      <c r="B28" s="158" t="s">
        <v>440</v>
      </c>
      <c r="C28" s="158"/>
      <c r="D28" s="158"/>
      <c r="E28" s="158"/>
      <c r="F28" s="158"/>
      <c r="G28" s="158"/>
      <c r="H28" s="159"/>
    </row>
    <row r="29" spans="1:20" ht="15.75" thickBot="1" x14ac:dyDescent="0.3">
      <c r="A29" s="13">
        <f ca="1">INDEX('Point Grid'!$C$8:$I$27,MATCH($A$1,'Point Grid'!$A$8:$A$27,0),MATCH(A28,'Point Grid'!$C$7:$I$7,0))</f>
        <v>0.75</v>
      </c>
      <c r="B29" s="158" t="s">
        <v>441</v>
      </c>
      <c r="C29" s="158"/>
      <c r="D29" s="158"/>
      <c r="E29" s="158"/>
      <c r="F29" s="158"/>
      <c r="G29" s="158"/>
      <c r="H29" s="159"/>
    </row>
    <row r="30" spans="1:20" ht="15.75" thickBot="1" x14ac:dyDescent="0.3">
      <c r="A30" s="4"/>
      <c r="B30" s="207" t="s">
        <v>444</v>
      </c>
      <c r="C30" s="158"/>
      <c r="D30" s="158"/>
      <c r="E30" s="158"/>
      <c r="F30" s="158"/>
      <c r="G30" s="158"/>
      <c r="H30" s="159"/>
    </row>
    <row r="31" spans="1:20" x14ac:dyDescent="0.25">
      <c r="A31" s="155"/>
      <c r="B31" s="207" t="s">
        <v>445</v>
      </c>
      <c r="C31" s="158"/>
      <c r="D31" s="158"/>
      <c r="E31" s="158"/>
      <c r="F31" s="158"/>
      <c r="G31" s="158"/>
      <c r="H31" s="159"/>
    </row>
    <row r="32" spans="1:20" x14ac:dyDescent="0.25">
      <c r="A32" s="155"/>
      <c r="B32" s="207" t="s">
        <v>442</v>
      </c>
      <c r="C32" s="158"/>
      <c r="D32" s="158"/>
      <c r="E32" s="158"/>
      <c r="F32" s="158"/>
      <c r="G32" s="158"/>
      <c r="H32" s="159"/>
    </row>
    <row r="33" spans="1:8" x14ac:dyDescent="0.25">
      <c r="A33" s="155"/>
      <c r="B33" s="207" t="s">
        <v>443</v>
      </c>
      <c r="C33" s="158"/>
      <c r="D33" s="158"/>
      <c r="E33" s="158"/>
      <c r="F33" s="158"/>
      <c r="G33" s="158"/>
      <c r="H33" s="159"/>
    </row>
    <row r="34" spans="1:8" ht="15.75" thickBot="1" x14ac:dyDescent="0.3">
      <c r="A34" s="163"/>
      <c r="B34" s="208" t="s">
        <v>446</v>
      </c>
      <c r="C34" s="198"/>
      <c r="D34" s="198"/>
      <c r="E34" s="198"/>
      <c r="F34" s="198"/>
      <c r="G34" s="198"/>
      <c r="H34" s="199"/>
    </row>
  </sheetData>
  <sheetProtection formatCells="0" formatColumns="0" formatRows="0"/>
  <mergeCells count="1">
    <mergeCell ref="G1:H1"/>
  </mergeCells>
  <conditionalFormatting sqref="B1">
    <cfRule type="cellIs" dxfId="59" priority="1" operator="equal">
      <formula>"Incomplete"</formula>
    </cfRule>
    <cfRule type="cellIs" dxfId="58" priority="2" operator="equal">
      <formula>"Flag for Review"</formula>
    </cfRule>
    <cfRule type="cellIs" dxfId="57" priority="3" operator="equal">
      <formula>"Finished"</formula>
    </cfRule>
  </conditionalFormatting>
  <dataValidations count="2">
    <dataValidation type="decimal" allowBlank="1" showInputMessage="1" showErrorMessage="1" sqref="A12 A8 A30" xr:uid="{515640D4-3053-4E87-B649-9056EB97A381}">
      <formula1>0</formula1>
      <formula2>A7</formula2>
    </dataValidation>
    <dataValidation type="list" allowBlank="1" showInputMessage="1" showErrorMessage="1" sqref="B1" xr:uid="{CAA4D190-DCE5-4ADE-83F8-9599B8EEAD2F}">
      <formula1>"Finished, Flag for Review, Incomplete"</formula1>
    </dataValidation>
  </dataValidations>
  <hyperlinks>
    <hyperlink ref="G1" location="Navigator!A1" display="Navigator" xr:uid="{19070CCA-EBD0-4ECC-9DDB-5A77DAA509DB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96FB5-8651-4523-A05A-3D1F3F9FE09B}">
  <sheetPr codeName="Sheet5"/>
  <dimension ref="A1:T28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customWidth="1"/>
    <col min="3" max="5" width="9.28515625" style="3" customWidth="1"/>
    <col min="6" max="6" width="8.42578125" style="3" bestFit="1" customWidth="1"/>
    <col min="7" max="7" width="11.140625" style="3" bestFit="1" customWidth="1"/>
    <col min="8" max="8" width="5" style="3" customWidth="1"/>
    <col min="9" max="9" width="4.140625" style="3" customWidth="1"/>
    <col min="10" max="10" width="3.7109375" style="40" customWidth="1"/>
    <col min="11" max="16384" width="9.140625" style="3"/>
  </cols>
  <sheetData>
    <row r="1" spans="1:20" ht="15.75" x14ac:dyDescent="0.25">
      <c r="A1" s="8">
        <f ca="1">VALUE(MID(CELL("filename",A1),FIND("]",CELL("filename",A1))+1,LEN(CELL("filename",A1))-FIND("]",CELL("filename",A1))+1))</f>
        <v>3</v>
      </c>
      <c r="B1" s="57" t="s">
        <v>458</v>
      </c>
      <c r="C1" s="57"/>
      <c r="D1" s="57"/>
      <c r="E1" s="57"/>
      <c r="F1" s="9"/>
      <c r="G1" s="9"/>
      <c r="H1" s="213" t="s">
        <v>41</v>
      </c>
      <c r="I1" s="214"/>
      <c r="K1" s="58" t="s">
        <v>31</v>
      </c>
    </row>
    <row r="2" spans="1:20" x14ac:dyDescent="0.25">
      <c r="A2" s="10"/>
      <c r="B2" s="5"/>
      <c r="C2" s="5"/>
      <c r="D2" s="5"/>
      <c r="E2" s="5"/>
      <c r="F2" s="5"/>
      <c r="G2" s="5"/>
      <c r="H2" s="5"/>
      <c r="I2" s="11"/>
      <c r="J2" s="40" t="s">
        <v>309</v>
      </c>
      <c r="K2"/>
      <c r="L2"/>
      <c r="M2"/>
      <c r="N2"/>
      <c r="O2"/>
      <c r="P2"/>
      <c r="Q2"/>
      <c r="R2"/>
      <c r="S2"/>
      <c r="T2"/>
    </row>
    <row r="3" spans="1:20" x14ac:dyDescent="0.25">
      <c r="A3" s="12" t="s">
        <v>14</v>
      </c>
      <c r="B3" s="5" t="s">
        <v>53</v>
      </c>
      <c r="C3" s="5"/>
      <c r="D3" s="5"/>
      <c r="E3" s="5"/>
      <c r="F3" s="5"/>
      <c r="G3" s="5"/>
      <c r="H3" s="5"/>
      <c r="I3" s="11"/>
      <c r="K3"/>
      <c r="L3"/>
      <c r="M3"/>
      <c r="N3"/>
      <c r="O3"/>
      <c r="P3"/>
      <c r="Q3"/>
      <c r="R3"/>
      <c r="S3"/>
      <c r="T3"/>
    </row>
    <row r="4" spans="1:20" x14ac:dyDescent="0.25">
      <c r="A4" s="13">
        <f ca="1">INDEX('Point Grid'!B:B,MATCH('3'!A1,'Point Grid'!A:A,0))</f>
        <v>2.5</v>
      </c>
      <c r="B4" s="5"/>
      <c r="C4" s="5"/>
      <c r="D4" s="5"/>
      <c r="E4" s="5"/>
      <c r="F4" s="5"/>
      <c r="G4" s="5"/>
      <c r="H4" s="5"/>
      <c r="I4" s="11"/>
      <c r="K4"/>
      <c r="L4"/>
      <c r="M4"/>
      <c r="N4"/>
      <c r="O4"/>
      <c r="P4"/>
      <c r="Q4"/>
      <c r="R4"/>
      <c r="S4"/>
      <c r="T4"/>
    </row>
    <row r="5" spans="1:20" x14ac:dyDescent="0.25">
      <c r="A5" s="155"/>
      <c r="B5" s="164"/>
      <c r="C5" s="165"/>
      <c r="D5" s="165"/>
      <c r="E5" s="165"/>
      <c r="F5" s="82"/>
      <c r="G5" s="82" t="s">
        <v>201</v>
      </c>
      <c r="H5" s="166"/>
      <c r="I5" s="159"/>
      <c r="K5"/>
      <c r="L5"/>
      <c r="M5"/>
      <c r="N5"/>
      <c r="O5"/>
      <c r="P5"/>
      <c r="Q5"/>
      <c r="R5"/>
      <c r="S5"/>
      <c r="T5"/>
    </row>
    <row r="6" spans="1:20" x14ac:dyDescent="0.25">
      <c r="A6" s="10"/>
      <c r="B6" s="67" t="s">
        <v>54</v>
      </c>
      <c r="C6" s="69"/>
      <c r="D6" s="69"/>
      <c r="E6" s="69"/>
      <c r="F6" s="209" t="s">
        <v>460</v>
      </c>
      <c r="G6" s="49" t="s">
        <v>333</v>
      </c>
      <c r="H6" s="68" t="s">
        <v>55</v>
      </c>
      <c r="I6" s="11"/>
      <c r="K6"/>
      <c r="L6"/>
      <c r="M6"/>
      <c r="N6"/>
      <c r="O6"/>
      <c r="P6"/>
      <c r="Q6"/>
      <c r="R6"/>
      <c r="S6"/>
      <c r="T6"/>
    </row>
    <row r="7" spans="1:20" x14ac:dyDescent="0.25">
      <c r="A7" s="10"/>
      <c r="B7" s="65" t="s">
        <v>56</v>
      </c>
      <c r="C7" s="5"/>
      <c r="D7" s="5"/>
      <c r="E7" s="108"/>
      <c r="F7" s="66" t="s">
        <v>16</v>
      </c>
      <c r="G7" s="48">
        <v>5</v>
      </c>
      <c r="H7" s="66">
        <v>435</v>
      </c>
      <c r="I7" s="11"/>
      <c r="K7"/>
      <c r="L7"/>
      <c r="M7"/>
      <c r="N7"/>
      <c r="O7"/>
      <c r="P7"/>
      <c r="Q7"/>
      <c r="R7"/>
      <c r="S7"/>
      <c r="T7"/>
    </row>
    <row r="8" spans="1:20" x14ac:dyDescent="0.25">
      <c r="A8" s="10"/>
      <c r="B8" s="65" t="s">
        <v>57</v>
      </c>
      <c r="C8" s="5"/>
      <c r="D8" s="5"/>
      <c r="E8" s="108"/>
      <c r="F8" s="66">
        <v>392</v>
      </c>
      <c r="G8" s="48">
        <v>11</v>
      </c>
      <c r="H8" s="66">
        <v>414</v>
      </c>
      <c r="I8" s="11"/>
      <c r="K8"/>
      <c r="L8"/>
      <c r="M8"/>
      <c r="N8"/>
      <c r="O8"/>
      <c r="P8"/>
      <c r="Q8"/>
      <c r="R8"/>
      <c r="S8"/>
      <c r="T8"/>
    </row>
    <row r="9" spans="1:20" x14ac:dyDescent="0.25">
      <c r="A9" s="10"/>
      <c r="B9" s="65" t="s">
        <v>58</v>
      </c>
      <c r="C9" s="5"/>
      <c r="D9" s="5"/>
      <c r="E9" s="108"/>
      <c r="F9" s="66">
        <v>392</v>
      </c>
      <c r="G9" s="48" t="s">
        <v>60</v>
      </c>
      <c r="H9" s="66">
        <v>446</v>
      </c>
      <c r="I9" s="11"/>
      <c r="K9"/>
      <c r="L9"/>
      <c r="M9"/>
      <c r="N9"/>
      <c r="O9"/>
      <c r="P9"/>
      <c r="Q9"/>
      <c r="R9"/>
      <c r="S9"/>
      <c r="T9"/>
    </row>
    <row r="10" spans="1:20" x14ac:dyDescent="0.25">
      <c r="A10" s="10"/>
      <c r="B10" s="67" t="s">
        <v>59</v>
      </c>
      <c r="C10" s="69"/>
      <c r="D10" s="69"/>
      <c r="E10" s="109"/>
      <c r="F10" s="68" t="s">
        <v>17</v>
      </c>
      <c r="G10" s="49" t="s">
        <v>61</v>
      </c>
      <c r="H10" s="68">
        <v>501</v>
      </c>
      <c r="I10" s="11"/>
      <c r="K10"/>
      <c r="L10"/>
      <c r="M10"/>
      <c r="N10"/>
      <c r="O10"/>
      <c r="P10"/>
      <c r="Q10"/>
      <c r="R10"/>
      <c r="S10"/>
      <c r="T10"/>
    </row>
    <row r="11" spans="1:20" x14ac:dyDescent="0.25">
      <c r="A11" s="10"/>
      <c r="B11" s="5"/>
      <c r="C11" s="5"/>
      <c r="D11" s="5"/>
      <c r="E11" s="5"/>
      <c r="F11" s="5"/>
      <c r="G11" s="5"/>
      <c r="H11" s="5"/>
      <c r="I11" s="11"/>
      <c r="K11"/>
      <c r="L11"/>
      <c r="M11"/>
      <c r="N11"/>
      <c r="O11"/>
      <c r="P11"/>
      <c r="Q11"/>
      <c r="R11"/>
      <c r="S11"/>
      <c r="T11"/>
    </row>
    <row r="12" spans="1:20" x14ac:dyDescent="0.25">
      <c r="A12" s="14" t="s">
        <v>2</v>
      </c>
      <c r="B12" s="5" t="s">
        <v>269</v>
      </c>
      <c r="C12" s="5"/>
      <c r="D12" s="5"/>
      <c r="E12" s="5"/>
      <c r="F12" s="5"/>
      <c r="G12" s="5"/>
      <c r="H12" s="5"/>
      <c r="I12" s="11"/>
      <c r="K12"/>
      <c r="L12"/>
      <c r="M12"/>
      <c r="N12"/>
      <c r="O12"/>
      <c r="P12"/>
      <c r="Q12"/>
      <c r="R12"/>
      <c r="S12"/>
      <c r="T12"/>
    </row>
    <row r="13" spans="1:20" ht="15.75" thickBot="1" x14ac:dyDescent="0.3">
      <c r="A13" s="13">
        <f ca="1">INDEX('Point Grid'!$C$8:$I$27,MATCH($A$1,'Point Grid'!$A$8:$A$27,0),MATCH(A12,'Point Grid'!$C$7:$I$7,0))</f>
        <v>2</v>
      </c>
      <c r="B13" s="5"/>
      <c r="C13" s="5"/>
      <c r="D13" s="5"/>
      <c r="E13" s="5"/>
      <c r="F13" s="5"/>
      <c r="G13" s="5"/>
      <c r="H13" s="5"/>
      <c r="I13" s="11"/>
      <c r="J13" s="3"/>
      <c r="K13"/>
      <c r="L13"/>
      <c r="M13"/>
      <c r="N13"/>
      <c r="O13"/>
      <c r="P13"/>
      <c r="Q13"/>
      <c r="R13"/>
      <c r="S13"/>
      <c r="T13"/>
    </row>
    <row r="14" spans="1:20" ht="15.75" thickBot="1" x14ac:dyDescent="0.3">
      <c r="A14" s="4"/>
      <c r="B14" s="10"/>
      <c r="C14" s="5"/>
      <c r="D14" s="5"/>
      <c r="E14" s="5"/>
      <c r="F14" s="5"/>
      <c r="G14" s="5"/>
      <c r="H14" s="5"/>
      <c r="I14" s="11"/>
      <c r="J14" s="3"/>
      <c r="K14"/>
      <c r="L14"/>
      <c r="M14"/>
      <c r="N14"/>
      <c r="O14"/>
      <c r="P14"/>
      <c r="Q14"/>
      <c r="R14"/>
      <c r="S14"/>
      <c r="T14"/>
    </row>
    <row r="15" spans="1:20" x14ac:dyDescent="0.25">
      <c r="A15" s="10"/>
      <c r="B15" s="5"/>
      <c r="C15" s="5"/>
      <c r="D15" s="5"/>
      <c r="E15" s="5"/>
      <c r="F15" s="5"/>
      <c r="G15" s="5"/>
      <c r="H15" s="5"/>
      <c r="I15" s="11"/>
      <c r="K15"/>
      <c r="L15"/>
      <c r="M15"/>
      <c r="N15"/>
      <c r="O15"/>
      <c r="P15"/>
      <c r="Q15"/>
      <c r="R15"/>
      <c r="S15"/>
      <c r="T15"/>
    </row>
    <row r="16" spans="1:20" x14ac:dyDescent="0.25">
      <c r="A16" s="14" t="s">
        <v>3</v>
      </c>
      <c r="B16" s="5" t="s">
        <v>270</v>
      </c>
      <c r="C16" s="5"/>
      <c r="D16" s="5"/>
      <c r="E16" s="5"/>
      <c r="F16" s="5"/>
      <c r="G16" s="5"/>
      <c r="H16" s="5"/>
      <c r="I16" s="11"/>
      <c r="K16"/>
      <c r="L16"/>
      <c r="M16"/>
      <c r="N16"/>
      <c r="O16"/>
      <c r="P16"/>
      <c r="Q16"/>
      <c r="R16"/>
      <c r="S16"/>
      <c r="T16"/>
    </row>
    <row r="17" spans="1:20" ht="15.75" thickBot="1" x14ac:dyDescent="0.3">
      <c r="A17" s="13">
        <f ca="1">INDEX('Point Grid'!$C$8:$I$27,MATCH($A$1,'Point Grid'!$A$8:$A$27,0),MATCH(A16,'Point Grid'!$C$7:$I$7,0))</f>
        <v>0.5</v>
      </c>
      <c r="B17" s="5"/>
      <c r="C17" s="5"/>
      <c r="D17" s="5"/>
      <c r="E17" s="5"/>
      <c r="F17" s="5"/>
      <c r="G17" s="5"/>
      <c r="H17" s="5"/>
      <c r="I17" s="11"/>
      <c r="K17"/>
      <c r="L17"/>
      <c r="M17"/>
      <c r="N17"/>
      <c r="O17"/>
      <c r="P17"/>
      <c r="Q17"/>
      <c r="R17"/>
      <c r="S17"/>
      <c r="T17"/>
    </row>
    <row r="18" spans="1:20" ht="15.75" thickBot="1" x14ac:dyDescent="0.3">
      <c r="A18" s="4"/>
      <c r="B18" s="5"/>
      <c r="C18" s="5"/>
      <c r="D18" s="5"/>
      <c r="E18" s="5"/>
      <c r="F18" s="5"/>
      <c r="G18" s="5"/>
      <c r="H18" s="5"/>
      <c r="I18" s="11"/>
      <c r="K18"/>
      <c r="L18"/>
      <c r="M18"/>
      <c r="N18"/>
      <c r="O18"/>
      <c r="P18"/>
      <c r="Q18"/>
      <c r="R18"/>
      <c r="S18"/>
      <c r="T18"/>
    </row>
    <row r="19" spans="1:20" ht="15.75" thickBot="1" x14ac:dyDescent="0.3">
      <c r="A19" s="15"/>
      <c r="B19" s="16"/>
      <c r="C19" s="16"/>
      <c r="D19" s="16"/>
      <c r="E19" s="16"/>
      <c r="F19" s="16"/>
      <c r="G19" s="16"/>
      <c r="H19" s="16"/>
      <c r="I19" s="17"/>
      <c r="K19"/>
      <c r="L19"/>
      <c r="M19"/>
      <c r="N19"/>
      <c r="O19"/>
      <c r="P19"/>
      <c r="Q19"/>
      <c r="R19"/>
      <c r="S19"/>
      <c r="T19"/>
    </row>
    <row r="20" spans="1:20" x14ac:dyDescent="0.25">
      <c r="K20"/>
      <c r="L20"/>
      <c r="M20"/>
      <c r="N20"/>
      <c r="O20"/>
      <c r="P20"/>
      <c r="Q20"/>
      <c r="R20"/>
      <c r="S20"/>
      <c r="T20"/>
    </row>
    <row r="21" spans="1:20" x14ac:dyDescent="0.25">
      <c r="K21"/>
      <c r="L21"/>
      <c r="M21"/>
      <c r="N21"/>
      <c r="O21"/>
      <c r="P21"/>
      <c r="Q21"/>
      <c r="R21"/>
      <c r="S21"/>
      <c r="T21"/>
    </row>
    <row r="22" spans="1:20" x14ac:dyDescent="0.25">
      <c r="K22"/>
      <c r="L22"/>
      <c r="M22"/>
      <c r="N22"/>
      <c r="O22"/>
      <c r="P22"/>
      <c r="Q22"/>
      <c r="R22"/>
      <c r="S22"/>
      <c r="T22"/>
    </row>
    <row r="23" spans="1:20" x14ac:dyDescent="0.25">
      <c r="K23"/>
      <c r="L23"/>
      <c r="M23"/>
      <c r="N23"/>
      <c r="O23"/>
      <c r="P23"/>
      <c r="Q23"/>
      <c r="R23"/>
      <c r="S23"/>
      <c r="T23"/>
    </row>
    <row r="24" spans="1:20" x14ac:dyDescent="0.25">
      <c r="K24"/>
      <c r="L24"/>
      <c r="M24"/>
      <c r="N24"/>
      <c r="O24"/>
      <c r="P24"/>
      <c r="Q24"/>
      <c r="R24"/>
      <c r="S24"/>
      <c r="T24"/>
    </row>
    <row r="25" spans="1:20" x14ac:dyDescent="0.25">
      <c r="K25"/>
      <c r="L25"/>
      <c r="M25"/>
      <c r="N25"/>
      <c r="O25"/>
      <c r="P25"/>
      <c r="Q25"/>
      <c r="R25"/>
      <c r="S25"/>
      <c r="T25"/>
    </row>
    <row r="26" spans="1:20" x14ac:dyDescent="0.25">
      <c r="K26"/>
      <c r="L26"/>
      <c r="M26"/>
      <c r="N26"/>
      <c r="O26"/>
      <c r="P26"/>
      <c r="Q26"/>
      <c r="R26"/>
      <c r="S26"/>
      <c r="T26"/>
    </row>
    <row r="27" spans="1:20" x14ac:dyDescent="0.25">
      <c r="K27"/>
      <c r="L27"/>
      <c r="M27"/>
      <c r="N27"/>
      <c r="O27"/>
      <c r="P27"/>
      <c r="Q27"/>
      <c r="R27"/>
      <c r="S27"/>
      <c r="T27"/>
    </row>
    <row r="28" spans="1:20" x14ac:dyDescent="0.25">
      <c r="K28"/>
      <c r="L28"/>
      <c r="M28"/>
      <c r="N28"/>
      <c r="O28"/>
      <c r="P28"/>
      <c r="Q28"/>
      <c r="R28"/>
      <c r="S28"/>
      <c r="T28"/>
    </row>
  </sheetData>
  <sheetProtection formatCells="0" formatColumns="0" formatRows="0"/>
  <mergeCells count="1">
    <mergeCell ref="H1:I1"/>
  </mergeCells>
  <conditionalFormatting sqref="B1:E1">
    <cfRule type="cellIs" dxfId="56" priority="1" operator="equal">
      <formula>"Incomplete"</formula>
    </cfRule>
    <cfRule type="cellIs" dxfId="55" priority="2" operator="equal">
      <formula>"Flag for Review"</formula>
    </cfRule>
    <cfRule type="cellIs" dxfId="54" priority="3" operator="equal">
      <formula>"Finished"</formula>
    </cfRule>
  </conditionalFormatting>
  <dataValidations count="2">
    <dataValidation type="decimal" allowBlank="1" showInputMessage="1" showErrorMessage="1" sqref="A14 A18" xr:uid="{2A44F8C4-A61B-4E56-91D4-FCCE97DDB406}">
      <formula1>0</formula1>
      <formula2>A13</formula2>
    </dataValidation>
    <dataValidation type="list" allowBlank="1" showInputMessage="1" showErrorMessage="1" sqref="B1:E1" xr:uid="{F7E5C8AD-7749-4FAA-9EF5-F783D5CC3292}">
      <formula1>"Finished, Flag for Review, Incomplete"</formula1>
    </dataValidation>
  </dataValidations>
  <hyperlinks>
    <hyperlink ref="H1" location="Navigator!A1" display="Navigator" xr:uid="{F297BB44-797A-47E7-93AF-1A2EDF79C208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4C8D8-6961-4C38-ACAF-F4B55D91A9A8}">
  <sheetPr codeName="Sheet6"/>
  <dimension ref="A1:S38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20.28515625" style="3" customWidth="1"/>
    <col min="3" max="6" width="9.28515625" style="3" customWidth="1"/>
    <col min="7" max="7" width="11" style="3" customWidth="1"/>
    <col min="8" max="8" width="9.28515625" style="3" customWidth="1"/>
    <col min="9" max="9" width="3.7109375" style="40" customWidth="1"/>
    <col min="10" max="10" width="9.140625" style="3"/>
    <col min="11" max="11" width="11" style="3" bestFit="1" customWidth="1"/>
    <col min="12" max="16384" width="9.140625" style="3"/>
  </cols>
  <sheetData>
    <row r="1" spans="1:19" ht="15.75" x14ac:dyDescent="0.25">
      <c r="A1" s="8">
        <f ca="1">VALUE(MID(CELL("filename",A1),FIND("]",CELL("filename",A1))+1,LEN(CELL("filename",A1))-FIND("]",CELL("filename",A1))+1))</f>
        <v>4</v>
      </c>
      <c r="B1" s="57" t="s">
        <v>458</v>
      </c>
      <c r="C1" s="9"/>
      <c r="D1" s="9"/>
      <c r="E1" s="9"/>
      <c r="F1" s="9"/>
      <c r="G1" s="213" t="s">
        <v>41</v>
      </c>
      <c r="H1" s="214"/>
      <c r="J1" s="58" t="s">
        <v>31</v>
      </c>
    </row>
    <row r="2" spans="1:19" x14ac:dyDescent="0.25">
      <c r="A2" s="10"/>
      <c r="B2" s="5"/>
      <c r="C2" s="5"/>
      <c r="D2" s="5"/>
      <c r="E2" s="5"/>
      <c r="F2" s="5"/>
      <c r="G2" s="5"/>
      <c r="H2" s="11"/>
      <c r="I2" s="40" t="s">
        <v>309</v>
      </c>
      <c r="J2"/>
      <c r="K2"/>
      <c r="L2"/>
      <c r="M2"/>
      <c r="N2"/>
      <c r="O2"/>
      <c r="P2"/>
      <c r="Q2"/>
      <c r="R2"/>
      <c r="S2"/>
    </row>
    <row r="3" spans="1:19" x14ac:dyDescent="0.25">
      <c r="A3" s="12" t="s">
        <v>14</v>
      </c>
      <c r="B3" s="5" t="s">
        <v>62</v>
      </c>
      <c r="C3" s="5"/>
      <c r="D3" s="5"/>
      <c r="E3" s="5"/>
      <c r="F3" s="5"/>
      <c r="G3" s="5"/>
      <c r="H3" s="11"/>
      <c r="J3"/>
      <c r="K3"/>
      <c r="L3"/>
      <c r="M3"/>
      <c r="N3"/>
      <c r="O3"/>
      <c r="P3"/>
      <c r="Q3"/>
      <c r="R3"/>
      <c r="S3"/>
    </row>
    <row r="4" spans="1:19" x14ac:dyDescent="0.25">
      <c r="A4" s="13">
        <f ca="1">INDEX('Point Grid'!B:B,MATCH('4'!A1,'Point Grid'!A:A,0))</f>
        <v>2</v>
      </c>
      <c r="B4" s="69"/>
      <c r="C4" s="69"/>
      <c r="D4" s="69"/>
      <c r="E4" s="5"/>
      <c r="F4" s="5"/>
      <c r="G4" s="5"/>
      <c r="H4" s="11"/>
      <c r="J4"/>
      <c r="K4"/>
      <c r="L4"/>
      <c r="M4"/>
      <c r="N4"/>
      <c r="O4"/>
      <c r="P4"/>
      <c r="Q4"/>
      <c r="R4"/>
      <c r="S4"/>
    </row>
    <row r="5" spans="1:19" x14ac:dyDescent="0.25">
      <c r="A5" s="10"/>
      <c r="B5" s="5" t="s">
        <v>63</v>
      </c>
      <c r="C5" s="5" t="s">
        <v>64</v>
      </c>
      <c r="D5" s="5"/>
      <c r="E5" s="5"/>
      <c r="F5" s="5"/>
      <c r="G5" s="5"/>
      <c r="H5" s="11"/>
      <c r="J5"/>
      <c r="K5"/>
      <c r="L5"/>
      <c r="M5"/>
      <c r="N5"/>
      <c r="O5"/>
      <c r="P5"/>
      <c r="Q5"/>
      <c r="R5"/>
      <c r="S5"/>
    </row>
    <row r="6" spans="1:19" x14ac:dyDescent="0.25">
      <c r="A6" s="10"/>
      <c r="B6" s="5" t="s">
        <v>65</v>
      </c>
      <c r="C6" s="5" t="s">
        <v>66</v>
      </c>
      <c r="D6" s="5"/>
      <c r="E6" s="5"/>
      <c r="F6" s="5"/>
      <c r="G6" s="5"/>
      <c r="H6" s="11"/>
      <c r="J6"/>
      <c r="K6"/>
      <c r="L6"/>
      <c r="M6"/>
      <c r="N6"/>
      <c r="O6"/>
      <c r="P6"/>
      <c r="Q6"/>
      <c r="R6"/>
      <c r="S6"/>
    </row>
    <row r="7" spans="1:19" x14ac:dyDescent="0.25">
      <c r="A7" s="10"/>
      <c r="B7" s="69" t="s">
        <v>67</v>
      </c>
      <c r="C7" s="69" t="s">
        <v>68</v>
      </c>
      <c r="D7" s="69"/>
      <c r="E7" s="5"/>
      <c r="F7" s="5"/>
      <c r="G7" s="5"/>
      <c r="H7" s="11"/>
      <c r="J7"/>
      <c r="K7"/>
      <c r="L7"/>
      <c r="M7"/>
      <c r="N7"/>
      <c r="O7"/>
      <c r="P7"/>
      <c r="Q7"/>
      <c r="R7"/>
      <c r="S7"/>
    </row>
    <row r="8" spans="1:19" x14ac:dyDescent="0.25">
      <c r="A8" s="10"/>
      <c r="B8" s="5"/>
      <c r="C8" s="5"/>
      <c r="D8" s="5"/>
      <c r="E8" s="5"/>
      <c r="F8" s="5"/>
      <c r="G8" s="5"/>
      <c r="H8" s="11"/>
      <c r="J8"/>
      <c r="K8"/>
      <c r="L8"/>
      <c r="M8"/>
      <c r="N8"/>
      <c r="O8"/>
      <c r="P8"/>
      <c r="Q8"/>
      <c r="R8"/>
      <c r="S8"/>
    </row>
    <row r="9" spans="1:19" x14ac:dyDescent="0.25">
      <c r="A9" s="158"/>
      <c r="B9" s="158"/>
      <c r="C9" s="167" t="s">
        <v>335</v>
      </c>
      <c r="D9" s="158"/>
      <c r="E9" s="158"/>
      <c r="F9" s="158"/>
      <c r="G9" s="158"/>
      <c r="H9" s="159"/>
      <c r="J9"/>
      <c r="K9"/>
      <c r="L9"/>
      <c r="M9"/>
      <c r="N9"/>
      <c r="O9"/>
      <c r="P9"/>
      <c r="Q9"/>
      <c r="R9"/>
      <c r="S9"/>
    </row>
    <row r="10" spans="1:19" x14ac:dyDescent="0.25">
      <c r="A10" s="10"/>
      <c r="B10" s="141" t="s">
        <v>69</v>
      </c>
      <c r="C10" s="70" t="s">
        <v>334</v>
      </c>
      <c r="D10" s="70"/>
      <c r="E10" s="5"/>
      <c r="F10" s="5"/>
      <c r="G10" s="5"/>
      <c r="H10" s="11"/>
      <c r="J10"/>
      <c r="K10"/>
      <c r="L10"/>
      <c r="M10"/>
      <c r="N10"/>
      <c r="O10"/>
      <c r="P10"/>
      <c r="Q10"/>
      <c r="R10"/>
      <c r="S10"/>
    </row>
    <row r="11" spans="1:19" x14ac:dyDescent="0.25">
      <c r="A11" s="10"/>
      <c r="B11" s="6" t="s">
        <v>70</v>
      </c>
      <c r="C11" s="142">
        <v>1</v>
      </c>
      <c r="D11" s="142" t="s">
        <v>79</v>
      </c>
      <c r="E11" s="5"/>
      <c r="F11" s="5"/>
      <c r="G11" s="5"/>
      <c r="H11" s="11"/>
      <c r="J11"/>
      <c r="K11"/>
      <c r="L11"/>
      <c r="M11"/>
      <c r="N11"/>
      <c r="O11"/>
      <c r="P11"/>
      <c r="Q11"/>
      <c r="R11"/>
      <c r="S11"/>
    </row>
    <row r="12" spans="1:19" x14ac:dyDescent="0.25">
      <c r="A12" s="10"/>
      <c r="B12" s="6"/>
      <c r="C12" s="142"/>
      <c r="D12" s="142"/>
      <c r="E12" s="5"/>
      <c r="F12" s="5"/>
      <c r="G12" s="5"/>
      <c r="H12" s="11"/>
      <c r="J12"/>
      <c r="K12"/>
      <c r="L12"/>
      <c r="M12"/>
      <c r="N12"/>
      <c r="O12"/>
      <c r="P12"/>
      <c r="Q12"/>
      <c r="R12"/>
      <c r="S12"/>
    </row>
    <row r="13" spans="1:19" x14ac:dyDescent="0.25">
      <c r="A13" s="10"/>
      <c r="B13" s="6" t="s">
        <v>71</v>
      </c>
      <c r="C13" s="142">
        <v>2</v>
      </c>
      <c r="D13" s="142"/>
      <c r="E13" s="5"/>
      <c r="F13" s="5"/>
      <c r="G13" s="5"/>
      <c r="H13" s="11"/>
      <c r="J13"/>
      <c r="K13"/>
      <c r="L13"/>
      <c r="M13"/>
      <c r="N13"/>
      <c r="O13"/>
      <c r="P13"/>
      <c r="Q13"/>
      <c r="R13"/>
      <c r="S13"/>
    </row>
    <row r="14" spans="1:19" x14ac:dyDescent="0.25">
      <c r="A14" s="10"/>
      <c r="B14" s="6">
        <v>1</v>
      </c>
      <c r="C14" s="142">
        <v>1</v>
      </c>
      <c r="D14" s="142">
        <v>0.28799999999999998</v>
      </c>
      <c r="E14" s="5"/>
      <c r="F14" s="5"/>
      <c r="G14" s="5"/>
      <c r="H14" s="11"/>
      <c r="J14"/>
      <c r="K14"/>
      <c r="L14"/>
      <c r="M14"/>
      <c r="N14"/>
      <c r="O14"/>
      <c r="P14"/>
      <c r="Q14"/>
      <c r="R14"/>
      <c r="S14"/>
    </row>
    <row r="15" spans="1:19" x14ac:dyDescent="0.25">
      <c r="A15" s="10"/>
      <c r="B15" s="6">
        <v>2</v>
      </c>
      <c r="C15" s="142">
        <v>1</v>
      </c>
      <c r="D15" s="142">
        <v>6.4000000000000001E-2</v>
      </c>
      <c r="E15" s="5"/>
      <c r="F15" s="5"/>
      <c r="G15" s="5"/>
      <c r="H15" s="11"/>
      <c r="J15"/>
      <c r="K15"/>
      <c r="L15"/>
      <c r="M15"/>
      <c r="N15"/>
      <c r="O15"/>
      <c r="P15"/>
      <c r="Q15"/>
      <c r="R15"/>
      <c r="S15"/>
    </row>
    <row r="16" spans="1:19" x14ac:dyDescent="0.25">
      <c r="A16" s="10"/>
      <c r="B16" s="6">
        <v>3</v>
      </c>
      <c r="C16" s="142">
        <v>0</v>
      </c>
      <c r="D16" s="142">
        <v>0</v>
      </c>
      <c r="E16" s="5"/>
      <c r="F16" s="5"/>
      <c r="G16" s="5"/>
      <c r="H16" s="11"/>
      <c r="J16"/>
      <c r="K16"/>
      <c r="L16"/>
      <c r="M16"/>
      <c r="N16"/>
      <c r="O16"/>
      <c r="P16"/>
      <c r="Q16"/>
      <c r="R16"/>
      <c r="S16"/>
    </row>
    <row r="17" spans="1:19" x14ac:dyDescent="0.25">
      <c r="A17" s="10"/>
      <c r="B17" s="6"/>
      <c r="C17" s="142"/>
      <c r="D17" s="142"/>
      <c r="E17" s="5"/>
      <c r="F17" s="5"/>
      <c r="G17" s="5"/>
      <c r="H17" s="11"/>
      <c r="J17"/>
      <c r="K17"/>
      <c r="L17"/>
      <c r="M17"/>
      <c r="N17"/>
      <c r="O17"/>
      <c r="P17"/>
      <c r="Q17"/>
      <c r="R17"/>
      <c r="S17"/>
    </row>
    <row r="18" spans="1:19" x14ac:dyDescent="0.25">
      <c r="A18" s="10"/>
      <c r="B18" s="6" t="s">
        <v>72</v>
      </c>
      <c r="C18" s="142">
        <v>2</v>
      </c>
      <c r="D18" s="142"/>
      <c r="E18" s="5"/>
      <c r="F18" s="5"/>
      <c r="G18" s="5"/>
      <c r="H18" s="11"/>
      <c r="J18"/>
      <c r="K18"/>
      <c r="L18"/>
      <c r="M18"/>
      <c r="N18"/>
      <c r="O18"/>
      <c r="P18"/>
      <c r="Q18"/>
      <c r="R18"/>
      <c r="S18"/>
    </row>
    <row r="19" spans="1:19" x14ac:dyDescent="0.25">
      <c r="A19" s="10"/>
      <c r="B19" s="6" t="s">
        <v>16</v>
      </c>
      <c r="C19" s="142">
        <v>1</v>
      </c>
      <c r="D19" s="142">
        <v>-3.5999999999999997E-2</v>
      </c>
      <c r="E19" s="5"/>
      <c r="F19" s="5"/>
      <c r="G19" s="5"/>
      <c r="H19" s="11"/>
    </row>
    <row r="20" spans="1:19" x14ac:dyDescent="0.25">
      <c r="A20" s="10"/>
      <c r="B20" s="6" t="s">
        <v>17</v>
      </c>
      <c r="C20" s="142">
        <v>1</v>
      </c>
      <c r="D20" s="142">
        <v>5.2999999999999999E-2</v>
      </c>
      <c r="E20" s="5"/>
      <c r="F20" s="5"/>
      <c r="G20" s="5"/>
      <c r="H20" s="11"/>
    </row>
    <row r="21" spans="1:19" x14ac:dyDescent="0.25">
      <c r="A21" s="10"/>
      <c r="B21" s="6" t="s">
        <v>18</v>
      </c>
      <c r="C21" s="142">
        <v>0</v>
      </c>
      <c r="D21" s="142">
        <v>0</v>
      </c>
      <c r="E21" s="5"/>
      <c r="F21" s="5"/>
      <c r="G21" s="5"/>
      <c r="H21" s="11"/>
    </row>
    <row r="22" spans="1:19" x14ac:dyDescent="0.25">
      <c r="A22" s="10"/>
      <c r="B22" s="6"/>
      <c r="C22" s="142"/>
      <c r="D22" s="142"/>
      <c r="E22" s="5"/>
      <c r="F22" s="5"/>
      <c r="G22" s="5"/>
      <c r="H22" s="11"/>
    </row>
    <row r="23" spans="1:19" x14ac:dyDescent="0.25">
      <c r="A23" s="10"/>
      <c r="B23" s="6" t="s">
        <v>73</v>
      </c>
      <c r="C23" s="142">
        <v>2</v>
      </c>
      <c r="D23" s="142"/>
      <c r="E23" s="5"/>
      <c r="F23" s="5"/>
      <c r="G23" s="5"/>
      <c r="H23" s="11"/>
    </row>
    <row r="24" spans="1:19" x14ac:dyDescent="0.25">
      <c r="A24" s="10"/>
      <c r="B24" s="6" t="s">
        <v>74</v>
      </c>
      <c r="C24" s="142">
        <v>1</v>
      </c>
      <c r="D24" s="142">
        <v>1.1359999999999999</v>
      </c>
      <c r="E24" s="5"/>
      <c r="F24" s="5"/>
      <c r="G24" s="5"/>
      <c r="H24" s="11"/>
    </row>
    <row r="25" spans="1:19" x14ac:dyDescent="0.25">
      <c r="A25" s="10"/>
      <c r="B25" s="6" t="s">
        <v>75</v>
      </c>
      <c r="C25" s="142">
        <v>1</v>
      </c>
      <c r="D25" s="142">
        <v>-0.371</v>
      </c>
      <c r="E25" s="5"/>
      <c r="F25" s="5"/>
      <c r="G25" s="5"/>
      <c r="H25" s="11"/>
    </row>
    <row r="26" spans="1:19" x14ac:dyDescent="0.25">
      <c r="A26" s="10"/>
      <c r="B26" s="141" t="s">
        <v>76</v>
      </c>
      <c r="C26" s="70">
        <v>0</v>
      </c>
      <c r="D26" s="70">
        <v>0</v>
      </c>
      <c r="E26" s="5"/>
      <c r="F26" s="5"/>
      <c r="G26" s="5"/>
      <c r="H26" s="11"/>
    </row>
    <row r="27" spans="1:19" x14ac:dyDescent="0.25">
      <c r="A27" s="10"/>
      <c r="B27" s="5"/>
      <c r="C27" s="5"/>
      <c r="D27" s="5"/>
      <c r="E27" s="5"/>
      <c r="F27" s="5"/>
      <c r="G27" s="5"/>
      <c r="H27" s="11"/>
    </row>
    <row r="28" spans="1:19" x14ac:dyDescent="0.25">
      <c r="A28" s="10"/>
      <c r="B28" s="64">
        <v>0.22</v>
      </c>
      <c r="C28" s="63" t="s">
        <v>336</v>
      </c>
      <c r="D28" s="111"/>
      <c r="E28" s="111"/>
      <c r="F28" s="111"/>
      <c r="G28" s="124"/>
      <c r="H28" s="11"/>
    </row>
    <row r="29" spans="1:19" x14ac:dyDescent="0.25">
      <c r="A29" s="10"/>
      <c r="B29" s="102"/>
      <c r="C29" s="67" t="s">
        <v>337</v>
      </c>
      <c r="D29" s="69"/>
      <c r="E29" s="69"/>
      <c r="F29" s="69"/>
      <c r="G29" s="109"/>
      <c r="H29" s="11"/>
    </row>
    <row r="30" spans="1:19" x14ac:dyDescent="0.25">
      <c r="A30" s="10"/>
      <c r="B30" s="5"/>
      <c r="C30" s="5"/>
      <c r="D30" s="5"/>
      <c r="E30" s="5"/>
      <c r="F30" s="5"/>
      <c r="G30" s="5"/>
      <c r="H30" s="11"/>
    </row>
    <row r="31" spans="1:19" x14ac:dyDescent="0.25">
      <c r="A31" s="14" t="s">
        <v>2</v>
      </c>
      <c r="B31" s="5" t="s">
        <v>77</v>
      </c>
      <c r="C31" s="5"/>
      <c r="D31" s="5"/>
      <c r="E31" s="5"/>
      <c r="F31" s="5"/>
      <c r="G31" s="5"/>
      <c r="H31" s="11"/>
    </row>
    <row r="32" spans="1:19" ht="15.75" thickBot="1" x14ac:dyDescent="0.3">
      <c r="A32" s="13">
        <f ca="1">INDEX('Point Grid'!$C$8:$I$27,MATCH($A$1,'Point Grid'!$A$8:$A$27,0),MATCH(A31,'Point Grid'!$C$7:$I$7,0))</f>
        <v>1.5</v>
      </c>
      <c r="B32" s="5" t="s">
        <v>78</v>
      </c>
      <c r="C32" s="5"/>
      <c r="D32" s="5"/>
      <c r="E32" s="5"/>
      <c r="F32" s="5"/>
      <c r="G32" s="5"/>
      <c r="H32" s="11"/>
    </row>
    <row r="33" spans="1:8" ht="15.75" thickBot="1" x14ac:dyDescent="0.3">
      <c r="A33" s="4"/>
      <c r="B33" s="10"/>
      <c r="C33" s="5"/>
      <c r="D33" s="5"/>
      <c r="E33" s="5"/>
      <c r="F33" s="5"/>
      <c r="G33" s="5"/>
      <c r="H33" s="11"/>
    </row>
    <row r="34" spans="1:8" x14ac:dyDescent="0.25">
      <c r="A34" s="10"/>
      <c r="B34" s="5"/>
      <c r="C34" s="5"/>
      <c r="D34" s="5"/>
      <c r="E34" s="5"/>
      <c r="F34" s="5"/>
      <c r="G34" s="5"/>
      <c r="H34" s="11"/>
    </row>
    <row r="35" spans="1:8" x14ac:dyDescent="0.25">
      <c r="A35" s="14" t="s">
        <v>3</v>
      </c>
      <c r="B35" s="5" t="s">
        <v>271</v>
      </c>
      <c r="C35" s="5"/>
      <c r="D35" s="5"/>
      <c r="E35" s="5"/>
      <c r="F35" s="5"/>
      <c r="G35" s="5"/>
      <c r="H35" s="11"/>
    </row>
    <row r="36" spans="1:8" ht="15.75" thickBot="1" x14ac:dyDescent="0.3">
      <c r="A36" s="13">
        <f ca="1">INDEX('Point Grid'!$C$8:$I$27,MATCH($A$1,'Point Grid'!$A$8:$A$27,0),MATCH(A35,'Point Grid'!$C$7:$I$7,0))</f>
        <v>0.5</v>
      </c>
      <c r="B36" s="5"/>
      <c r="C36" s="5"/>
      <c r="D36" s="5"/>
      <c r="E36" s="5"/>
      <c r="F36" s="5"/>
      <c r="G36" s="5"/>
      <c r="H36" s="11"/>
    </row>
    <row r="37" spans="1:8" ht="15.75" thickBot="1" x14ac:dyDescent="0.3">
      <c r="A37" s="4"/>
      <c r="B37" s="5"/>
      <c r="C37" s="5"/>
      <c r="D37" s="5"/>
      <c r="E37" s="5"/>
      <c r="F37" s="5"/>
      <c r="G37" s="5"/>
      <c r="H37" s="11"/>
    </row>
    <row r="38" spans="1:8" ht="15.75" thickBot="1" x14ac:dyDescent="0.3">
      <c r="A38" s="15"/>
      <c r="B38" s="16"/>
      <c r="C38" s="16"/>
      <c r="D38" s="16"/>
      <c r="E38" s="16"/>
      <c r="F38" s="16"/>
      <c r="G38" s="16"/>
      <c r="H38" s="17"/>
    </row>
  </sheetData>
  <sheetProtection formatCells="0" formatColumns="0" formatRows="0"/>
  <mergeCells count="1">
    <mergeCell ref="G1:H1"/>
  </mergeCells>
  <conditionalFormatting sqref="B1">
    <cfRule type="cellIs" dxfId="53" priority="1" operator="equal">
      <formula>"Incomplete"</formula>
    </cfRule>
    <cfRule type="cellIs" dxfId="52" priority="2" operator="equal">
      <formula>"Flag for Review"</formula>
    </cfRule>
    <cfRule type="cellIs" dxfId="51" priority="3" operator="equal">
      <formula>"Finished"</formula>
    </cfRule>
  </conditionalFormatting>
  <dataValidations count="2">
    <dataValidation type="list" allowBlank="1" showInputMessage="1" showErrorMessage="1" sqref="B1" xr:uid="{E893C6B9-8ACC-4EF7-8712-75A79E229237}">
      <formula1>"Finished, Flag for Review, Incomplete"</formula1>
    </dataValidation>
    <dataValidation type="decimal" allowBlank="1" showInputMessage="1" showErrorMessage="1" sqref="A33 A37" xr:uid="{F3DAB22E-9B46-4BBE-A3EB-49FC64AC14B9}">
      <formula1>0</formula1>
      <formula2>A32</formula2>
    </dataValidation>
  </dataValidations>
  <hyperlinks>
    <hyperlink ref="G1" location="Navigator!A1" display="Navigator" xr:uid="{7A7A9A65-4B89-4F51-A756-D25DE37B6901}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17683-E141-42D9-8855-BD9DDED320AC}">
  <sheetPr codeName="Sheet7"/>
  <dimension ref="A1:V44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.85546875" style="3" customWidth="1"/>
    <col min="3" max="3" width="21.85546875" style="3" customWidth="1"/>
    <col min="4" max="4" width="10.85546875" style="3" bestFit="1" customWidth="1"/>
    <col min="5" max="5" width="12.42578125" style="3" customWidth="1"/>
    <col min="6" max="6" width="12.5703125" style="3" customWidth="1"/>
    <col min="7" max="7" width="12.28515625" style="3" customWidth="1"/>
    <col min="8" max="8" width="3.7109375" style="40" customWidth="1"/>
    <col min="9" max="9" width="9.140625" style="3"/>
    <col min="10" max="10" width="10.42578125" style="3" bestFit="1" customWidth="1"/>
    <col min="11" max="11" width="9.140625" style="3"/>
    <col min="12" max="12" width="15.85546875" style="3" bestFit="1" customWidth="1"/>
    <col min="13" max="16384" width="9.140625" style="3"/>
  </cols>
  <sheetData>
    <row r="1" spans="1:22" ht="15.75" x14ac:dyDescent="0.25">
      <c r="A1" s="8">
        <f ca="1">VALUE(MID(CELL("filename",A1),FIND("]",CELL("filename",A1))+1,LEN(CELL("filename",A1))-FIND("]",CELL("filename",A1))+1))</f>
        <v>5</v>
      </c>
      <c r="B1" s="57" t="s">
        <v>458</v>
      </c>
      <c r="C1" s="9"/>
      <c r="D1" s="9"/>
      <c r="E1" s="9"/>
      <c r="F1" s="213" t="s">
        <v>41</v>
      </c>
      <c r="G1" s="214"/>
      <c r="I1" s="58" t="s">
        <v>31</v>
      </c>
    </row>
    <row r="2" spans="1:22" x14ac:dyDescent="0.25">
      <c r="A2" s="10"/>
      <c r="B2" s="5"/>
      <c r="C2" s="5"/>
      <c r="D2" s="5"/>
      <c r="E2" s="5"/>
      <c r="F2" s="5"/>
      <c r="G2" s="11"/>
      <c r="H2" s="40" t="s">
        <v>309</v>
      </c>
      <c r="I2"/>
      <c r="J2"/>
      <c r="K2"/>
      <c r="L2"/>
      <c r="M2"/>
      <c r="N2"/>
      <c r="O2"/>
      <c r="P2"/>
      <c r="Q2"/>
      <c r="R2"/>
      <c r="S2"/>
      <c r="T2"/>
      <c r="U2"/>
      <c r="V2"/>
    </row>
    <row r="3" spans="1:22" x14ac:dyDescent="0.25">
      <c r="A3" s="12" t="s">
        <v>14</v>
      </c>
      <c r="B3" s="5" t="s">
        <v>80</v>
      </c>
      <c r="C3" s="5"/>
      <c r="D3" s="5"/>
      <c r="E3" s="5"/>
      <c r="F3" s="5"/>
      <c r="G3" s="11"/>
      <c r="I3"/>
      <c r="J3"/>
      <c r="K3"/>
      <c r="L3"/>
      <c r="M3"/>
      <c r="N3"/>
      <c r="O3"/>
      <c r="P3"/>
      <c r="Q3"/>
      <c r="R3"/>
      <c r="S3"/>
      <c r="T3"/>
      <c r="U3"/>
      <c r="V3"/>
    </row>
    <row r="4" spans="1:22" x14ac:dyDescent="0.25">
      <c r="A4" s="13">
        <f ca="1">INDEX('Point Grid'!B:B,MATCH('5'!A1,'Point Grid'!A:A,0))</f>
        <v>4.25</v>
      </c>
      <c r="B4" s="5" t="s">
        <v>81</v>
      </c>
      <c r="C4" s="5"/>
      <c r="D4" s="5"/>
      <c r="E4" s="5"/>
      <c r="F4" s="5"/>
      <c r="G4" s="11"/>
      <c r="I4"/>
      <c r="J4"/>
      <c r="K4"/>
      <c r="L4"/>
      <c r="M4"/>
      <c r="N4"/>
      <c r="O4"/>
      <c r="P4"/>
      <c r="Q4"/>
      <c r="R4"/>
      <c r="S4"/>
      <c r="T4"/>
      <c r="U4"/>
      <c r="V4"/>
    </row>
    <row r="5" spans="1:22" x14ac:dyDescent="0.25">
      <c r="A5" s="10"/>
      <c r="B5" s="5" t="s">
        <v>84</v>
      </c>
      <c r="C5" s="5"/>
      <c r="D5" s="5"/>
      <c r="E5" s="5"/>
      <c r="F5" s="5"/>
      <c r="G5" s="11"/>
      <c r="I5"/>
      <c r="J5"/>
      <c r="K5"/>
      <c r="L5"/>
      <c r="M5"/>
      <c r="N5"/>
      <c r="O5"/>
      <c r="P5"/>
      <c r="Q5"/>
      <c r="R5"/>
      <c r="S5"/>
      <c r="T5"/>
      <c r="U5"/>
      <c r="V5"/>
    </row>
    <row r="6" spans="1:22" x14ac:dyDescent="0.25">
      <c r="A6" s="10"/>
      <c r="B6" s="5"/>
      <c r="C6" s="5"/>
      <c r="D6" s="5"/>
      <c r="E6" s="5"/>
      <c r="F6" s="5"/>
      <c r="G6" s="11"/>
      <c r="I6"/>
      <c r="J6"/>
      <c r="K6"/>
      <c r="L6"/>
      <c r="M6"/>
      <c r="N6"/>
      <c r="O6"/>
      <c r="P6"/>
      <c r="Q6"/>
      <c r="R6"/>
      <c r="S6"/>
      <c r="T6"/>
      <c r="U6"/>
      <c r="V6"/>
    </row>
    <row r="7" spans="1:22" x14ac:dyDescent="0.25">
      <c r="A7" s="10"/>
      <c r="B7" s="5" t="s">
        <v>277</v>
      </c>
      <c r="C7" s="5"/>
      <c r="D7" s="5"/>
      <c r="E7" s="5"/>
      <c r="F7" s="5"/>
      <c r="G7" s="11"/>
      <c r="I7"/>
      <c r="J7"/>
      <c r="K7"/>
      <c r="L7"/>
      <c r="M7"/>
      <c r="N7"/>
      <c r="O7"/>
      <c r="P7"/>
      <c r="Q7"/>
      <c r="R7"/>
      <c r="S7"/>
      <c r="T7"/>
      <c r="U7"/>
      <c r="V7"/>
    </row>
    <row r="8" spans="1:22" x14ac:dyDescent="0.25">
      <c r="A8" s="10"/>
      <c r="B8" s="5" t="s">
        <v>275</v>
      </c>
      <c r="C8" s="5"/>
      <c r="D8" s="5"/>
      <c r="E8" s="5"/>
      <c r="F8" s="5"/>
      <c r="G8" s="11"/>
      <c r="I8"/>
      <c r="J8"/>
      <c r="K8"/>
      <c r="L8"/>
      <c r="M8"/>
      <c r="N8"/>
      <c r="O8"/>
      <c r="P8"/>
      <c r="Q8"/>
      <c r="R8"/>
      <c r="S8"/>
      <c r="T8"/>
      <c r="U8"/>
      <c r="V8"/>
    </row>
    <row r="9" spans="1:22" x14ac:dyDescent="0.25">
      <c r="A9" s="10"/>
      <c r="B9" s="5" t="s">
        <v>85</v>
      </c>
      <c r="C9" s="5"/>
      <c r="D9" s="5"/>
      <c r="E9" s="5"/>
      <c r="F9" s="5"/>
      <c r="G9" s="11"/>
      <c r="I9"/>
      <c r="J9"/>
      <c r="K9"/>
      <c r="L9"/>
      <c r="M9"/>
      <c r="N9"/>
      <c r="O9"/>
      <c r="P9"/>
      <c r="Q9"/>
      <c r="R9"/>
      <c r="S9"/>
      <c r="T9"/>
      <c r="U9"/>
      <c r="V9"/>
    </row>
    <row r="10" spans="1:22" x14ac:dyDescent="0.25">
      <c r="A10" s="10"/>
      <c r="B10" s="5" t="s">
        <v>86</v>
      </c>
      <c r="C10" s="5"/>
      <c r="D10" s="5"/>
      <c r="E10" s="5"/>
      <c r="F10" s="5"/>
      <c r="G10" s="11"/>
      <c r="I10"/>
      <c r="J10"/>
      <c r="K10"/>
      <c r="L10"/>
      <c r="M10"/>
      <c r="N10"/>
      <c r="O10"/>
      <c r="P10"/>
      <c r="Q10"/>
      <c r="R10"/>
      <c r="S10"/>
      <c r="T10"/>
      <c r="U10"/>
      <c r="V10"/>
    </row>
    <row r="11" spans="1:22" x14ac:dyDescent="0.25">
      <c r="A11" s="10"/>
      <c r="B11" s="5" t="s">
        <v>82</v>
      </c>
      <c r="C11" s="5"/>
      <c r="D11" s="5"/>
      <c r="E11" s="5"/>
      <c r="F11" s="5"/>
      <c r="G11" s="11"/>
      <c r="I11"/>
      <c r="J11"/>
      <c r="K11"/>
      <c r="L11"/>
      <c r="M11"/>
      <c r="N11"/>
      <c r="O11"/>
      <c r="P11"/>
      <c r="Q11"/>
      <c r="R11"/>
      <c r="S11"/>
      <c r="T11"/>
      <c r="U11"/>
      <c r="V11"/>
    </row>
    <row r="12" spans="1:22" x14ac:dyDescent="0.25">
      <c r="A12" s="10"/>
      <c r="B12" s="5" t="s">
        <v>83</v>
      </c>
      <c r="C12" s="5"/>
      <c r="D12" s="5"/>
      <c r="E12" s="5"/>
      <c r="F12" s="5"/>
      <c r="G12" s="11"/>
      <c r="I12"/>
      <c r="J12"/>
      <c r="K12"/>
      <c r="L12"/>
      <c r="M12"/>
      <c r="N12"/>
      <c r="O12"/>
      <c r="P12"/>
      <c r="Q12"/>
      <c r="R12"/>
      <c r="S12"/>
      <c r="T12"/>
      <c r="U12"/>
      <c r="V12"/>
    </row>
    <row r="13" spans="1:22" x14ac:dyDescent="0.25">
      <c r="A13" s="10"/>
      <c r="B13" s="5" t="s">
        <v>274</v>
      </c>
      <c r="C13" s="5"/>
      <c r="D13" s="5"/>
      <c r="E13" s="5"/>
      <c r="F13" s="5"/>
      <c r="G13" s="11"/>
      <c r="I13"/>
      <c r="J13"/>
      <c r="K13"/>
      <c r="L13"/>
      <c r="M13"/>
      <c r="N13"/>
      <c r="O13"/>
      <c r="P13"/>
      <c r="Q13"/>
      <c r="R13"/>
      <c r="S13"/>
      <c r="T13"/>
      <c r="U13"/>
      <c r="V13"/>
    </row>
    <row r="14" spans="1:22" x14ac:dyDescent="0.25">
      <c r="A14" s="10"/>
      <c r="B14" s="5" t="s">
        <v>87</v>
      </c>
      <c r="C14" s="5"/>
      <c r="D14" s="5"/>
      <c r="E14" s="5"/>
      <c r="F14" s="5"/>
      <c r="G14" s="11"/>
      <c r="I14"/>
      <c r="J14"/>
      <c r="K14"/>
      <c r="L14"/>
      <c r="M14"/>
      <c r="N14"/>
      <c r="O14"/>
      <c r="P14"/>
      <c r="Q14"/>
      <c r="R14"/>
      <c r="S14"/>
      <c r="T14"/>
      <c r="U14"/>
      <c r="V14"/>
    </row>
    <row r="15" spans="1:22" x14ac:dyDescent="0.25">
      <c r="A15" s="10"/>
      <c r="B15" s="5"/>
      <c r="C15" s="5"/>
      <c r="D15" s="5"/>
      <c r="E15" s="5"/>
      <c r="F15" s="5"/>
      <c r="G15" s="11"/>
      <c r="I15"/>
      <c r="J15"/>
      <c r="K15"/>
      <c r="L15"/>
      <c r="M15"/>
      <c r="N15"/>
      <c r="O15"/>
      <c r="P15"/>
      <c r="Q15"/>
      <c r="R15"/>
      <c r="S15"/>
      <c r="T15"/>
      <c r="U15"/>
      <c r="V15"/>
    </row>
    <row r="16" spans="1:22" x14ac:dyDescent="0.25">
      <c r="A16" s="10"/>
      <c r="B16" s="5"/>
      <c r="C16" s="143" t="s">
        <v>69</v>
      </c>
      <c r="D16" s="71" t="s">
        <v>88</v>
      </c>
      <c r="E16" s="5"/>
      <c r="F16" s="5"/>
      <c r="G16" s="11"/>
      <c r="I16"/>
      <c r="J16"/>
      <c r="K16"/>
      <c r="L16"/>
      <c r="M16"/>
      <c r="N16"/>
      <c r="O16"/>
      <c r="P16"/>
      <c r="Q16"/>
      <c r="R16"/>
      <c r="S16"/>
      <c r="T16"/>
      <c r="U16"/>
      <c r="V16"/>
    </row>
    <row r="17" spans="1:22" x14ac:dyDescent="0.25">
      <c r="A17" s="10"/>
      <c r="B17" s="5"/>
      <c r="C17" s="144" t="s">
        <v>70</v>
      </c>
      <c r="D17" s="66">
        <v>9.1197999999999997</v>
      </c>
      <c r="E17" s="5"/>
      <c r="F17" s="5"/>
      <c r="G17" s="11"/>
      <c r="I17"/>
      <c r="J17"/>
      <c r="K17"/>
      <c r="L17"/>
      <c r="M17"/>
      <c r="N17"/>
      <c r="O17"/>
      <c r="P17"/>
      <c r="Q17"/>
      <c r="R17"/>
      <c r="S17"/>
      <c r="T17"/>
      <c r="U17"/>
      <c r="V17"/>
    </row>
    <row r="18" spans="1:22" x14ac:dyDescent="0.25">
      <c r="A18" s="10"/>
      <c r="B18" s="5"/>
      <c r="C18" s="144" t="s">
        <v>89</v>
      </c>
      <c r="D18" s="66">
        <v>0.30120000000000002</v>
      </c>
      <c r="E18" s="5"/>
      <c r="F18" s="5"/>
      <c r="G18" s="11"/>
      <c r="I18"/>
      <c r="J18"/>
      <c r="K18"/>
      <c r="L18"/>
      <c r="M18"/>
      <c r="N18"/>
      <c r="O18"/>
      <c r="P18"/>
      <c r="Q18"/>
      <c r="R18"/>
      <c r="S18"/>
      <c r="T18"/>
      <c r="U18"/>
      <c r="V18"/>
    </row>
    <row r="19" spans="1:22" x14ac:dyDescent="0.25">
      <c r="A19" s="10"/>
      <c r="B19" s="5"/>
      <c r="C19" s="144" t="s">
        <v>90</v>
      </c>
      <c r="D19" s="66">
        <v>0.78790000000000004</v>
      </c>
      <c r="E19" s="5"/>
      <c r="F19" s="5"/>
      <c r="G19" s="11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spans="1:22" x14ac:dyDescent="0.25">
      <c r="A20" s="10"/>
      <c r="B20" s="5"/>
      <c r="C20" s="144" t="s">
        <v>91</v>
      </c>
      <c r="D20" s="66">
        <v>-9.8799999999999999E-2</v>
      </c>
      <c r="E20" s="5"/>
      <c r="F20" s="5"/>
      <c r="G20" s="11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spans="1:22" x14ac:dyDescent="0.25">
      <c r="A21" s="10"/>
      <c r="B21" s="5"/>
      <c r="C21" s="144" t="s">
        <v>272</v>
      </c>
      <c r="D21" s="66">
        <v>0.4083</v>
      </c>
      <c r="E21" s="5"/>
      <c r="F21" s="5"/>
      <c r="G21" s="1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  <row r="22" spans="1:22" x14ac:dyDescent="0.25">
      <c r="A22" s="10"/>
      <c r="B22" s="5"/>
      <c r="C22" s="145" t="s">
        <v>273</v>
      </c>
      <c r="D22" s="68">
        <v>-3.78E-2</v>
      </c>
      <c r="E22" s="5"/>
      <c r="F22" s="5"/>
      <c r="G22" s="11"/>
      <c r="I22"/>
      <c r="J22"/>
      <c r="K22"/>
      <c r="L22"/>
      <c r="M22"/>
      <c r="N22"/>
      <c r="O22"/>
      <c r="P22"/>
      <c r="Q22"/>
      <c r="R22"/>
      <c r="S22"/>
      <c r="T22"/>
      <c r="U22"/>
      <c r="V22"/>
    </row>
    <row r="23" spans="1:22" x14ac:dyDescent="0.25">
      <c r="A23" s="10"/>
      <c r="B23" s="5"/>
      <c r="C23" s="5"/>
      <c r="D23" s="5"/>
      <c r="E23" s="5"/>
      <c r="F23" s="5"/>
      <c r="G23" s="11"/>
      <c r="I23"/>
      <c r="J23"/>
      <c r="K23"/>
      <c r="L23"/>
      <c r="M23"/>
      <c r="N23"/>
      <c r="O23"/>
      <c r="P23"/>
      <c r="Q23"/>
      <c r="R23"/>
      <c r="S23"/>
      <c r="T23"/>
      <c r="U23"/>
      <c r="V23"/>
    </row>
    <row r="24" spans="1:22" x14ac:dyDescent="0.25">
      <c r="A24" s="14" t="s">
        <v>2</v>
      </c>
      <c r="B24" s="5" t="s">
        <v>92</v>
      </c>
      <c r="C24" s="5"/>
      <c r="D24" s="5"/>
      <c r="E24" s="5"/>
      <c r="F24" s="5"/>
      <c r="G24" s="11"/>
      <c r="I24"/>
      <c r="J24"/>
      <c r="K24"/>
      <c r="L24"/>
      <c r="M24"/>
      <c r="N24"/>
      <c r="O24"/>
      <c r="P24"/>
      <c r="Q24"/>
      <c r="R24"/>
      <c r="S24"/>
      <c r="T24"/>
      <c r="U24"/>
      <c r="V24"/>
    </row>
    <row r="25" spans="1:22" ht="15.75" thickBot="1" x14ac:dyDescent="0.3">
      <c r="A25" s="13">
        <f ca="1">INDEX('Point Grid'!$C$8:$I$27,MATCH($A$1,'Point Grid'!$A$8:$A$27,0),MATCH(A24,'Point Grid'!$C$7:$I$7,0))</f>
        <v>0.75</v>
      </c>
      <c r="B25" s="5" t="s">
        <v>93</v>
      </c>
      <c r="C25" s="5"/>
      <c r="D25" s="5"/>
      <c r="E25" s="5"/>
      <c r="F25" s="5"/>
      <c r="G25" s="11"/>
      <c r="I25"/>
      <c r="J25"/>
      <c r="K25"/>
      <c r="L25"/>
      <c r="M25"/>
      <c r="N25"/>
      <c r="O25"/>
      <c r="P25"/>
      <c r="Q25"/>
      <c r="R25"/>
      <c r="S25"/>
      <c r="T25"/>
      <c r="U25"/>
      <c r="V25"/>
    </row>
    <row r="26" spans="1:22" ht="15.75" thickBot="1" x14ac:dyDescent="0.3">
      <c r="A26" s="4"/>
      <c r="B26" s="5"/>
      <c r="C26" s="5"/>
      <c r="D26" s="5"/>
      <c r="E26" s="5"/>
      <c r="F26" s="5"/>
      <c r="G26" s="11"/>
      <c r="I26"/>
      <c r="J26"/>
      <c r="K26"/>
      <c r="L26"/>
      <c r="M26"/>
      <c r="N26"/>
      <c r="O26"/>
      <c r="P26"/>
      <c r="Q26"/>
      <c r="R26"/>
      <c r="S26"/>
      <c r="T26"/>
      <c r="U26"/>
      <c r="V26"/>
    </row>
    <row r="27" spans="1:22" x14ac:dyDescent="0.25">
      <c r="A27" s="10"/>
      <c r="B27" s="5"/>
      <c r="C27" s="63" t="s">
        <v>94</v>
      </c>
      <c r="D27" s="140">
        <v>30</v>
      </c>
      <c r="E27" s="5"/>
      <c r="F27" s="5"/>
      <c r="G27" s="11"/>
      <c r="I27"/>
      <c r="J27"/>
      <c r="K27"/>
      <c r="L27"/>
      <c r="M27"/>
      <c r="N27"/>
      <c r="O27"/>
      <c r="P27"/>
      <c r="Q27"/>
      <c r="R27"/>
      <c r="S27"/>
      <c r="T27"/>
      <c r="U27"/>
      <c r="V27"/>
    </row>
    <row r="28" spans="1:22" x14ac:dyDescent="0.25">
      <c r="A28" s="10"/>
      <c r="B28" s="5"/>
      <c r="C28" s="67" t="s">
        <v>95</v>
      </c>
      <c r="D28" s="68" t="s">
        <v>74</v>
      </c>
      <c r="E28" s="5"/>
      <c r="F28" s="5"/>
      <c r="G28" s="11"/>
      <c r="I28"/>
      <c r="J28"/>
      <c r="K28"/>
      <c r="L28"/>
      <c r="M28"/>
      <c r="N28"/>
      <c r="O28"/>
      <c r="P28"/>
      <c r="Q28"/>
      <c r="R28"/>
      <c r="S28"/>
      <c r="T28"/>
      <c r="U28"/>
      <c r="V28"/>
    </row>
    <row r="29" spans="1:22" x14ac:dyDescent="0.25">
      <c r="A29" s="10"/>
      <c r="B29" s="5"/>
      <c r="C29" s="5"/>
      <c r="D29" s="5"/>
      <c r="E29" s="5"/>
      <c r="F29" s="5"/>
      <c r="G29" s="11"/>
      <c r="I29"/>
      <c r="J29"/>
      <c r="K29"/>
      <c r="L29"/>
      <c r="M29"/>
      <c r="N29"/>
      <c r="O29"/>
      <c r="P29"/>
      <c r="Q29"/>
      <c r="R29"/>
      <c r="S29"/>
      <c r="T29"/>
      <c r="U29"/>
      <c r="V29"/>
    </row>
    <row r="30" spans="1:22" x14ac:dyDescent="0.25">
      <c r="A30" s="14" t="s">
        <v>3</v>
      </c>
      <c r="B30" s="5" t="s">
        <v>99</v>
      </c>
      <c r="C30" s="5"/>
      <c r="D30" s="5"/>
      <c r="E30" s="5"/>
      <c r="F30" s="5"/>
      <c r="G30" s="11"/>
      <c r="I30"/>
      <c r="J30"/>
      <c r="K30"/>
      <c r="L30"/>
      <c r="M30"/>
      <c r="N30"/>
      <c r="O30"/>
      <c r="P30"/>
      <c r="Q30"/>
      <c r="R30"/>
      <c r="S30"/>
      <c r="T30"/>
      <c r="U30"/>
      <c r="V30"/>
    </row>
    <row r="31" spans="1:22" ht="15.75" thickBot="1" x14ac:dyDescent="0.3">
      <c r="A31" s="13">
        <f ca="1">INDEX('Point Grid'!$C$8:$I$27,MATCH($A$1,'Point Grid'!$A$8:$A$27,0),MATCH(A30,'Point Grid'!$C$7:$I$7,0))</f>
        <v>1</v>
      </c>
      <c r="B31" s="5" t="s">
        <v>98</v>
      </c>
      <c r="C31" s="5"/>
      <c r="D31" s="5"/>
      <c r="E31" s="5"/>
      <c r="F31" s="5"/>
      <c r="G31" s="11"/>
      <c r="I31"/>
      <c r="J31"/>
      <c r="K31"/>
      <c r="L31"/>
      <c r="M31"/>
      <c r="N31"/>
      <c r="O31"/>
      <c r="P31"/>
      <c r="Q31"/>
      <c r="R31"/>
      <c r="S31"/>
      <c r="T31"/>
      <c r="U31"/>
      <c r="V31"/>
    </row>
    <row r="32" spans="1:22" ht="15.75" thickBot="1" x14ac:dyDescent="0.3">
      <c r="A32" s="4"/>
      <c r="B32" s="5"/>
      <c r="C32" s="5"/>
      <c r="D32" s="5"/>
      <c r="E32" s="5"/>
      <c r="F32" s="5"/>
      <c r="G32" s="11"/>
      <c r="I32"/>
      <c r="J32"/>
      <c r="K32"/>
      <c r="L32"/>
      <c r="M32"/>
      <c r="N32"/>
      <c r="O32"/>
      <c r="P32"/>
      <c r="Q32"/>
      <c r="R32"/>
      <c r="S32"/>
      <c r="T32"/>
      <c r="U32"/>
      <c r="V32"/>
    </row>
    <row r="33" spans="1:7" x14ac:dyDescent="0.25">
      <c r="A33" s="10"/>
      <c r="B33" s="5"/>
      <c r="C33" s="5"/>
      <c r="D33" s="5"/>
      <c r="E33" s="5"/>
      <c r="F33" s="5"/>
      <c r="G33" s="11"/>
    </row>
    <row r="34" spans="1:7" x14ac:dyDescent="0.25">
      <c r="A34" s="14" t="s">
        <v>4</v>
      </c>
      <c r="B34" s="5" t="s">
        <v>96</v>
      </c>
      <c r="C34" s="5"/>
      <c r="D34" s="5"/>
      <c r="E34" s="5"/>
      <c r="F34" s="5"/>
      <c r="G34" s="11"/>
    </row>
    <row r="35" spans="1:7" ht="15.75" thickBot="1" x14ac:dyDescent="0.3">
      <c r="A35" s="13">
        <f ca="1">INDEX('Point Grid'!$C$8:$I$27,MATCH($A$1,'Point Grid'!$A$8:$A$27,0),MATCH(A34,'Point Grid'!$C$7:$I$7,0))</f>
        <v>1</v>
      </c>
      <c r="B35" s="5" t="s">
        <v>276</v>
      </c>
      <c r="C35" s="5"/>
      <c r="D35" s="5"/>
      <c r="E35" s="5"/>
      <c r="F35" s="5"/>
      <c r="G35" s="11"/>
    </row>
    <row r="36" spans="1:7" ht="15.75" thickBot="1" x14ac:dyDescent="0.3">
      <c r="A36" s="4"/>
      <c r="B36" s="5" t="s">
        <v>97</v>
      </c>
      <c r="C36" s="5"/>
      <c r="D36" s="5"/>
      <c r="E36" s="5"/>
      <c r="F36" s="5"/>
      <c r="G36" s="11"/>
    </row>
    <row r="37" spans="1:7" x14ac:dyDescent="0.25">
      <c r="A37" s="10"/>
      <c r="B37" s="5"/>
      <c r="C37" s="5"/>
      <c r="D37" s="5"/>
      <c r="E37" s="5"/>
      <c r="F37" s="5"/>
      <c r="G37" s="11"/>
    </row>
    <row r="38" spans="1:7" x14ac:dyDescent="0.25">
      <c r="A38" s="14" t="s">
        <v>5</v>
      </c>
      <c r="B38" s="5" t="s">
        <v>339</v>
      </c>
      <c r="C38" s="5"/>
      <c r="D38" s="5"/>
      <c r="E38" s="5"/>
      <c r="F38" s="5"/>
      <c r="G38" s="11"/>
    </row>
    <row r="39" spans="1:7" ht="15.75" thickBot="1" x14ac:dyDescent="0.3">
      <c r="A39" s="13">
        <f ca="1">INDEX('Point Grid'!$C$8:$I$27,MATCH($A$1,'Point Grid'!$A$8:$A$27,0),MATCH(A38,'Point Grid'!$C$7:$I$7,0))</f>
        <v>0.5</v>
      </c>
      <c r="B39" s="5"/>
      <c r="C39" s="5"/>
      <c r="D39" s="5"/>
      <c r="E39" s="5"/>
      <c r="F39" s="5"/>
      <c r="G39" s="11"/>
    </row>
    <row r="40" spans="1:7" ht="15.75" thickBot="1" x14ac:dyDescent="0.3">
      <c r="A40" s="4"/>
      <c r="B40" s="5"/>
      <c r="C40" s="5"/>
      <c r="D40" s="5"/>
      <c r="E40" s="5"/>
      <c r="F40" s="5"/>
      <c r="G40" s="11"/>
    </row>
    <row r="41" spans="1:7" x14ac:dyDescent="0.25">
      <c r="A41" s="10"/>
      <c r="B41" s="5"/>
      <c r="C41" s="5"/>
      <c r="D41" s="5"/>
      <c r="E41" s="5"/>
      <c r="F41" s="5"/>
      <c r="G41" s="11"/>
    </row>
    <row r="42" spans="1:7" x14ac:dyDescent="0.25">
      <c r="A42" s="14" t="s">
        <v>6</v>
      </c>
      <c r="B42" s="5" t="s">
        <v>338</v>
      </c>
      <c r="C42" s="5"/>
      <c r="D42" s="5"/>
      <c r="E42" s="5"/>
      <c r="F42" s="5"/>
      <c r="G42" s="11"/>
    </row>
    <row r="43" spans="1:7" ht="15.75" thickBot="1" x14ac:dyDescent="0.3">
      <c r="A43" s="13">
        <f ca="1">INDEX('Point Grid'!$C$8:$I$27,MATCH($A$1,'Point Grid'!$A$8:$A$27,0),MATCH(A42,'Point Grid'!$C$7:$I$7,0))</f>
        <v>1</v>
      </c>
      <c r="B43" s="5"/>
      <c r="C43" s="5"/>
      <c r="D43" s="5"/>
      <c r="E43" s="5"/>
      <c r="F43" s="5"/>
      <c r="G43" s="11"/>
    </row>
    <row r="44" spans="1:7" ht="15.75" thickBot="1" x14ac:dyDescent="0.3">
      <c r="A44" s="4"/>
      <c r="B44" s="16"/>
      <c r="C44" s="16"/>
      <c r="D44" s="16"/>
      <c r="E44" s="16"/>
      <c r="F44" s="16"/>
      <c r="G44" s="17"/>
    </row>
  </sheetData>
  <sheetProtection formatCells="0" formatColumns="0" formatRows="0"/>
  <mergeCells count="1">
    <mergeCell ref="F1:G1"/>
  </mergeCells>
  <conditionalFormatting sqref="B1">
    <cfRule type="cellIs" dxfId="50" priority="1" operator="equal">
      <formula>"Incomplete"</formula>
    </cfRule>
    <cfRule type="cellIs" dxfId="49" priority="2" operator="equal">
      <formula>"Flag for Review"</formula>
    </cfRule>
    <cfRule type="cellIs" dxfId="48" priority="3" operator="equal">
      <formula>"Finished"</formula>
    </cfRule>
  </conditionalFormatting>
  <dataValidations count="2">
    <dataValidation type="decimal" allowBlank="1" showInputMessage="1" showErrorMessage="1" sqref="A26 A32 A36 A40 A44" xr:uid="{6A0C24B5-3699-487B-AA51-D4864B33CB31}">
      <formula1>0</formula1>
      <formula2>A25</formula2>
    </dataValidation>
    <dataValidation type="list" allowBlank="1" showInputMessage="1" showErrorMessage="1" sqref="B1" xr:uid="{1B3C0B11-8266-419A-A07A-919E45E78D0E}">
      <formula1>"Finished, Flag for Review, Incomplete"</formula1>
    </dataValidation>
  </dataValidations>
  <hyperlinks>
    <hyperlink ref="F1" location="Navigator!A1" display="Navigator" xr:uid="{9085A111-8DEB-4EA4-9D38-9A86E49B8778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1A661-1F7B-448D-9B62-7F6B56FD0E2C}">
  <sheetPr codeName="Sheet8"/>
  <dimension ref="A1:AB81"/>
  <sheetViews>
    <sheetView workbookViewId="0"/>
  </sheetViews>
  <sheetFormatPr defaultColWidth="9.140625" defaultRowHeight="15" x14ac:dyDescent="0.25"/>
  <cols>
    <col min="1" max="1" width="6.5703125" style="3" bestFit="1" customWidth="1"/>
    <col min="2" max="2" width="16" style="3" bestFit="1" customWidth="1"/>
    <col min="3" max="3" width="6.42578125" style="3" bestFit="1" customWidth="1"/>
    <col min="4" max="4" width="6.28515625" style="3" bestFit="1" customWidth="1"/>
    <col min="5" max="5" width="5.5703125" style="3" bestFit="1" customWidth="1"/>
    <col min="6" max="6" width="6.42578125" style="3" bestFit="1" customWidth="1"/>
    <col min="7" max="7" width="6.28515625" style="3" bestFit="1" customWidth="1"/>
    <col min="8" max="8" width="5.5703125" style="3" bestFit="1" customWidth="1"/>
    <col min="9" max="9" width="6.42578125" style="3" bestFit="1" customWidth="1"/>
    <col min="10" max="10" width="6.28515625" style="3" bestFit="1" customWidth="1"/>
    <col min="11" max="11" width="5.5703125" style="3" bestFit="1" customWidth="1"/>
    <col min="12" max="12" width="4.42578125" style="3" customWidth="1"/>
    <col min="13" max="13" width="6.140625" style="3" customWidth="1"/>
    <col min="14" max="14" width="3.7109375" style="40" customWidth="1"/>
    <col min="15" max="15" width="14.7109375" style="3" customWidth="1"/>
    <col min="16" max="16" width="12" style="3" bestFit="1" customWidth="1"/>
    <col min="17" max="17" width="8.7109375" style="3" customWidth="1"/>
    <col min="18" max="19" width="9.140625" style="3"/>
    <col min="20" max="22" width="9.140625" style="3" customWidth="1"/>
    <col min="23" max="24" width="9.140625" style="3"/>
    <col min="25" max="25" width="9.140625" style="3" customWidth="1"/>
    <col min="26" max="16384" width="9.140625" style="3"/>
  </cols>
  <sheetData>
    <row r="1" spans="1:28" ht="15.75" x14ac:dyDescent="0.25">
      <c r="A1" s="8">
        <f ca="1">VALUE(MID(CELL("filename",A1),FIND("]",CELL("filename",A1))+1,LEN(CELL("filename",A1))-FIND("]",CELL("filename",A1))+1))</f>
        <v>6</v>
      </c>
      <c r="B1" s="57" t="s">
        <v>458</v>
      </c>
      <c r="C1" s="9"/>
      <c r="D1" s="9"/>
      <c r="E1" s="9"/>
      <c r="F1" s="9"/>
      <c r="G1" s="9"/>
      <c r="H1" s="9"/>
      <c r="I1" s="9"/>
      <c r="J1" s="9"/>
      <c r="K1" s="9"/>
      <c r="L1" s="213" t="s">
        <v>41</v>
      </c>
      <c r="M1" s="214"/>
      <c r="O1" s="58" t="s">
        <v>31</v>
      </c>
    </row>
    <row r="2" spans="1:28" x14ac:dyDescent="0.25">
      <c r="A2" s="10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11"/>
      <c r="N2" s="40" t="s">
        <v>309</v>
      </c>
      <c r="O2"/>
      <c r="P2"/>
      <c r="Q2"/>
      <c r="R2"/>
      <c r="S2"/>
      <c r="T2"/>
      <c r="U2"/>
      <c r="V2"/>
      <c r="W2"/>
      <c r="X2"/>
      <c r="Y2"/>
      <c r="Z2"/>
      <c r="AA2"/>
      <c r="AB2"/>
    </row>
    <row r="3" spans="1:28" x14ac:dyDescent="0.25">
      <c r="A3" s="12" t="s">
        <v>14</v>
      </c>
      <c r="B3" s="5" t="s">
        <v>106</v>
      </c>
      <c r="C3" s="5"/>
      <c r="D3" s="5"/>
      <c r="E3" s="5"/>
      <c r="F3" s="5"/>
      <c r="G3" s="5"/>
      <c r="H3" s="5"/>
      <c r="I3" s="5"/>
      <c r="J3" s="5"/>
      <c r="K3" s="5"/>
      <c r="L3" s="5"/>
      <c r="M3" s="11"/>
      <c r="O3"/>
      <c r="P3"/>
      <c r="Q3"/>
      <c r="R3"/>
      <c r="S3"/>
      <c r="T3"/>
      <c r="U3"/>
      <c r="V3"/>
      <c r="W3"/>
      <c r="X3"/>
      <c r="Y3"/>
      <c r="Z3"/>
      <c r="AA3"/>
      <c r="AB3"/>
    </row>
    <row r="4" spans="1:28" x14ac:dyDescent="0.25">
      <c r="A4" s="13">
        <f ca="1">INDEX('Point Grid'!B:B,MATCH('6'!A1,'Point Grid'!A:A,0))</f>
        <v>4.75</v>
      </c>
      <c r="B4" s="5" t="s">
        <v>107</v>
      </c>
      <c r="C4" s="5"/>
      <c r="D4" s="5"/>
      <c r="E4" s="5"/>
      <c r="F4" s="5"/>
      <c r="G4" s="5"/>
      <c r="H4" s="5"/>
      <c r="I4" s="5"/>
      <c r="J4" s="5"/>
      <c r="K4" s="5"/>
      <c r="L4" s="5"/>
      <c r="M4" s="11"/>
      <c r="O4"/>
      <c r="P4"/>
      <c r="Q4"/>
      <c r="R4"/>
      <c r="S4"/>
      <c r="T4"/>
      <c r="U4"/>
      <c r="V4"/>
      <c r="W4"/>
      <c r="X4"/>
      <c r="Y4"/>
      <c r="Z4"/>
      <c r="AA4"/>
      <c r="AB4"/>
    </row>
    <row r="5" spans="1:28" x14ac:dyDescent="0.25">
      <c r="A5" s="10"/>
      <c r="B5" s="5" t="s">
        <v>108</v>
      </c>
      <c r="C5" s="5"/>
      <c r="D5" s="5"/>
      <c r="E5" s="5"/>
      <c r="F5" s="5"/>
      <c r="G5" s="5"/>
      <c r="H5" s="5"/>
      <c r="I5" s="5"/>
      <c r="J5" s="5"/>
      <c r="K5" s="5"/>
      <c r="L5" s="5"/>
      <c r="M5" s="11"/>
      <c r="O5"/>
      <c r="P5"/>
      <c r="Q5"/>
      <c r="R5"/>
      <c r="S5"/>
      <c r="T5"/>
      <c r="U5"/>
      <c r="V5"/>
      <c r="W5"/>
      <c r="X5"/>
      <c r="Y5"/>
      <c r="Z5"/>
      <c r="AA5"/>
      <c r="AB5"/>
    </row>
    <row r="6" spans="1:28" x14ac:dyDescent="0.25">
      <c r="A6" s="10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11"/>
      <c r="O6"/>
      <c r="P6"/>
      <c r="Q6"/>
      <c r="R6"/>
      <c r="S6"/>
      <c r="T6"/>
      <c r="U6"/>
      <c r="V6"/>
      <c r="W6"/>
      <c r="X6"/>
      <c r="Y6"/>
      <c r="Z6"/>
      <c r="AA6"/>
      <c r="AB6"/>
    </row>
    <row r="7" spans="1:28" x14ac:dyDescent="0.25">
      <c r="A7" s="10"/>
      <c r="B7" s="72"/>
      <c r="C7" s="73" t="s">
        <v>101</v>
      </c>
      <c r="D7" s="74"/>
      <c r="E7" s="75"/>
      <c r="F7" s="73" t="s">
        <v>105</v>
      </c>
      <c r="G7" s="74"/>
      <c r="H7" s="75"/>
      <c r="I7" s="73" t="s">
        <v>10</v>
      </c>
      <c r="J7" s="74"/>
      <c r="K7" s="75"/>
      <c r="L7" s="5"/>
      <c r="M7" s="11"/>
      <c r="O7"/>
      <c r="P7"/>
      <c r="Q7"/>
      <c r="R7"/>
      <c r="S7"/>
      <c r="T7"/>
      <c r="U7"/>
      <c r="V7"/>
      <c r="W7"/>
      <c r="X7"/>
      <c r="Y7"/>
      <c r="Z7"/>
      <c r="AA7"/>
      <c r="AB7"/>
    </row>
    <row r="8" spans="1:28" x14ac:dyDescent="0.25">
      <c r="A8" s="10"/>
      <c r="B8" s="49" t="s">
        <v>100</v>
      </c>
      <c r="C8" s="46" t="s">
        <v>102</v>
      </c>
      <c r="D8" s="70" t="s">
        <v>103</v>
      </c>
      <c r="E8" s="68" t="s">
        <v>104</v>
      </c>
      <c r="F8" s="46" t="s">
        <v>102</v>
      </c>
      <c r="G8" s="70" t="s">
        <v>103</v>
      </c>
      <c r="H8" s="68" t="s">
        <v>104</v>
      </c>
      <c r="I8" s="46" t="s">
        <v>102</v>
      </c>
      <c r="J8" s="70" t="s">
        <v>103</v>
      </c>
      <c r="K8" s="68" t="s">
        <v>104</v>
      </c>
      <c r="L8" s="5"/>
      <c r="M8" s="11"/>
      <c r="O8"/>
      <c r="P8"/>
      <c r="Q8"/>
      <c r="R8"/>
      <c r="S8"/>
      <c r="T8"/>
      <c r="U8"/>
      <c r="V8"/>
      <c r="W8"/>
      <c r="X8"/>
      <c r="Y8"/>
      <c r="Z8"/>
      <c r="AA8"/>
      <c r="AB8"/>
    </row>
    <row r="9" spans="1:28" x14ac:dyDescent="0.25">
      <c r="A9" s="10"/>
      <c r="B9" s="64">
        <v>1</v>
      </c>
      <c r="C9" s="76">
        <v>1</v>
      </c>
      <c r="D9" s="84">
        <v>13</v>
      </c>
      <c r="E9" s="77">
        <v>415</v>
      </c>
      <c r="F9" s="76">
        <v>8</v>
      </c>
      <c r="G9" s="84">
        <v>27</v>
      </c>
      <c r="H9" s="77">
        <v>168</v>
      </c>
      <c r="I9" s="76">
        <f>C9+F9</f>
        <v>9</v>
      </c>
      <c r="J9" s="84">
        <f t="shared" ref="J9:K9" si="0">D9+G9</f>
        <v>40</v>
      </c>
      <c r="K9" s="77">
        <f t="shared" si="0"/>
        <v>583</v>
      </c>
      <c r="L9" s="5"/>
      <c r="M9" s="11"/>
      <c r="O9"/>
      <c r="P9"/>
      <c r="Q9"/>
      <c r="R9"/>
      <c r="S9"/>
      <c r="T9"/>
      <c r="U9"/>
      <c r="V9"/>
      <c r="W9"/>
      <c r="X9"/>
      <c r="Y9"/>
      <c r="Z9"/>
      <c r="AA9"/>
      <c r="AB9"/>
    </row>
    <row r="10" spans="1:28" x14ac:dyDescent="0.25">
      <c r="A10" s="10"/>
      <c r="B10" s="48">
        <v>2</v>
      </c>
      <c r="C10" s="76">
        <v>6</v>
      </c>
      <c r="D10" s="84">
        <v>18</v>
      </c>
      <c r="E10" s="77">
        <v>245</v>
      </c>
      <c r="F10" s="76">
        <v>9</v>
      </c>
      <c r="G10" s="84">
        <v>15</v>
      </c>
      <c r="H10" s="77">
        <v>205</v>
      </c>
      <c r="I10" s="76">
        <f t="shared" ref="I10:I11" si="1">C10+F10</f>
        <v>15</v>
      </c>
      <c r="J10" s="84">
        <f t="shared" ref="J10:J11" si="2">D10+G10</f>
        <v>33</v>
      </c>
      <c r="K10" s="77">
        <f t="shared" ref="K10:K11" si="3">E10+H10</f>
        <v>450</v>
      </c>
      <c r="L10" s="5"/>
      <c r="M10" s="11"/>
      <c r="O10"/>
      <c r="P10"/>
      <c r="Q10"/>
      <c r="R10"/>
      <c r="S10"/>
      <c r="T10"/>
      <c r="U10"/>
      <c r="V10"/>
      <c r="W10"/>
      <c r="X10"/>
      <c r="Y10"/>
      <c r="Z10"/>
      <c r="AA10"/>
      <c r="AB10"/>
    </row>
    <row r="11" spans="1:28" x14ac:dyDescent="0.25">
      <c r="A11" s="10"/>
      <c r="B11" s="49">
        <v>3</v>
      </c>
      <c r="C11" s="76">
        <v>6</v>
      </c>
      <c r="D11" s="84">
        <v>25</v>
      </c>
      <c r="E11" s="77">
        <v>499</v>
      </c>
      <c r="F11" s="76">
        <v>1</v>
      </c>
      <c r="G11" s="84">
        <v>27</v>
      </c>
      <c r="H11" s="77">
        <v>435</v>
      </c>
      <c r="I11" s="76">
        <f t="shared" si="1"/>
        <v>7</v>
      </c>
      <c r="J11" s="84">
        <f t="shared" si="2"/>
        <v>52</v>
      </c>
      <c r="K11" s="77">
        <f t="shared" si="3"/>
        <v>934</v>
      </c>
      <c r="L11" s="5"/>
      <c r="M11" s="11"/>
      <c r="O11"/>
      <c r="P11"/>
      <c r="Q11"/>
      <c r="R11"/>
      <c r="S11"/>
      <c r="T11"/>
      <c r="U11"/>
      <c r="V11"/>
      <c r="W11"/>
      <c r="X11"/>
      <c r="Y11"/>
      <c r="Z11"/>
      <c r="AA11"/>
      <c r="AB11"/>
    </row>
    <row r="12" spans="1:28" x14ac:dyDescent="0.25">
      <c r="A12" s="10"/>
      <c r="B12" s="54" t="s">
        <v>109</v>
      </c>
      <c r="C12" s="78">
        <f>SUM(C9:C11)</f>
        <v>13</v>
      </c>
      <c r="D12" s="79">
        <f t="shared" ref="D12:K12" si="4">SUM(D9:D11)</f>
        <v>56</v>
      </c>
      <c r="E12" s="80">
        <f t="shared" si="4"/>
        <v>1159</v>
      </c>
      <c r="F12" s="78">
        <f t="shared" si="4"/>
        <v>18</v>
      </c>
      <c r="G12" s="79">
        <f t="shared" si="4"/>
        <v>69</v>
      </c>
      <c r="H12" s="80">
        <f t="shared" si="4"/>
        <v>808</v>
      </c>
      <c r="I12" s="78">
        <f t="shared" si="4"/>
        <v>31</v>
      </c>
      <c r="J12" s="79">
        <f t="shared" si="4"/>
        <v>125</v>
      </c>
      <c r="K12" s="80">
        <f t="shared" si="4"/>
        <v>1967</v>
      </c>
      <c r="L12" s="5"/>
      <c r="M12" s="11"/>
      <c r="O12"/>
      <c r="P12"/>
      <c r="Q12"/>
      <c r="R12"/>
      <c r="S12"/>
      <c r="T12"/>
      <c r="U12"/>
      <c r="V12"/>
      <c r="W12"/>
      <c r="X12"/>
      <c r="Y12"/>
      <c r="Z12"/>
      <c r="AA12"/>
      <c r="AB12"/>
    </row>
    <row r="13" spans="1:28" x14ac:dyDescent="0.25">
      <c r="A13" s="10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11"/>
      <c r="O13"/>
      <c r="P13"/>
      <c r="Q13"/>
      <c r="R13"/>
      <c r="S13"/>
      <c r="T13"/>
      <c r="U13"/>
      <c r="V13"/>
      <c r="W13"/>
      <c r="X13"/>
      <c r="Y13"/>
      <c r="Z13"/>
      <c r="AA13"/>
      <c r="AB13"/>
    </row>
    <row r="14" spans="1:28" x14ac:dyDescent="0.25">
      <c r="A14" s="10"/>
      <c r="B14" s="5" t="s">
        <v>110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11"/>
      <c r="O14"/>
      <c r="P14"/>
      <c r="Q14"/>
      <c r="R14"/>
      <c r="S14"/>
      <c r="T14"/>
      <c r="U14"/>
      <c r="V14"/>
      <c r="W14"/>
      <c r="X14"/>
      <c r="Y14"/>
      <c r="Z14"/>
      <c r="AA14"/>
      <c r="AB14"/>
    </row>
    <row r="15" spans="1:28" x14ac:dyDescent="0.25">
      <c r="A15" s="10"/>
      <c r="B15" s="5" t="s">
        <v>111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11"/>
      <c r="O15"/>
      <c r="P15"/>
      <c r="Q15"/>
      <c r="R15"/>
      <c r="S15"/>
      <c r="T15"/>
      <c r="U15"/>
      <c r="V15"/>
      <c r="W15"/>
      <c r="X15"/>
      <c r="Y15"/>
      <c r="Z15"/>
      <c r="AA15"/>
      <c r="AB15"/>
    </row>
    <row r="16" spans="1:28" x14ac:dyDescent="0.25">
      <c r="A16" s="10"/>
      <c r="B16" s="5" t="s">
        <v>454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11"/>
      <c r="O16"/>
      <c r="P16"/>
      <c r="Q16"/>
      <c r="R16"/>
      <c r="S16"/>
      <c r="T16"/>
      <c r="U16"/>
      <c r="V16"/>
      <c r="W16"/>
      <c r="X16"/>
      <c r="Y16"/>
      <c r="Z16"/>
      <c r="AA16"/>
      <c r="AB16"/>
    </row>
    <row r="17" spans="1:28" x14ac:dyDescent="0.25">
      <c r="A17" s="10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11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  <row r="18" spans="1:28" x14ac:dyDescent="0.25">
      <c r="A18" s="14" t="s">
        <v>2</v>
      </c>
      <c r="B18" s="5" t="s">
        <v>112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11"/>
      <c r="O18"/>
      <c r="P18"/>
      <c r="Q18"/>
      <c r="R18"/>
      <c r="S18"/>
      <c r="T18"/>
      <c r="U18"/>
      <c r="V18"/>
      <c r="W18"/>
      <c r="X18"/>
      <c r="Y18"/>
      <c r="Z18"/>
      <c r="AA18"/>
      <c r="AB18"/>
    </row>
    <row r="19" spans="1:28" ht="15.75" thickBot="1" x14ac:dyDescent="0.3">
      <c r="A19" s="13">
        <f ca="1">INDEX('Point Grid'!$C$8:$I$27,MATCH($A$1,'Point Grid'!$A$8:$A$27,0),MATCH(A18,'Point Grid'!$C$7:$I$7,0))</f>
        <v>0.75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11"/>
      <c r="O19"/>
      <c r="P19"/>
      <c r="Q19"/>
      <c r="R19"/>
      <c r="S19"/>
      <c r="T19"/>
      <c r="U19"/>
      <c r="V19"/>
      <c r="W19"/>
      <c r="X19"/>
      <c r="Y19"/>
      <c r="Z19"/>
      <c r="AA19"/>
      <c r="AB19"/>
    </row>
    <row r="20" spans="1:28" ht="15.75" thickBot="1" x14ac:dyDescent="0.3">
      <c r="A20" s="4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11"/>
      <c r="O20"/>
      <c r="P20"/>
      <c r="Q20"/>
      <c r="R20"/>
      <c r="S20"/>
      <c r="T20"/>
      <c r="U20"/>
      <c r="V20"/>
      <c r="W20"/>
      <c r="X20"/>
      <c r="Y20"/>
      <c r="Z20"/>
      <c r="AA20"/>
      <c r="AB20"/>
    </row>
    <row r="21" spans="1:28" x14ac:dyDescent="0.25">
      <c r="A21" s="10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11"/>
      <c r="O21"/>
      <c r="P21"/>
      <c r="Q21"/>
      <c r="R21"/>
      <c r="S21"/>
      <c r="T21"/>
      <c r="U21"/>
      <c r="V21"/>
      <c r="W21"/>
      <c r="X21"/>
      <c r="Y21"/>
      <c r="Z21"/>
      <c r="AA21"/>
      <c r="AB21"/>
    </row>
    <row r="22" spans="1:28" x14ac:dyDescent="0.25">
      <c r="A22" s="14" t="s">
        <v>3</v>
      </c>
      <c r="B22" s="5" t="s">
        <v>113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11"/>
      <c r="O22"/>
      <c r="P22"/>
      <c r="Q22"/>
      <c r="R22"/>
      <c r="S22"/>
      <c r="T22"/>
      <c r="U22"/>
      <c r="V22"/>
      <c r="W22"/>
      <c r="X22"/>
      <c r="Y22"/>
      <c r="Z22"/>
      <c r="AA22"/>
      <c r="AB22"/>
    </row>
    <row r="23" spans="1:28" ht="15.75" thickBot="1" x14ac:dyDescent="0.3">
      <c r="A23" s="13">
        <f ca="1">INDEX('Point Grid'!$C$8:$I$27,MATCH($A$1,'Point Grid'!$A$8:$A$27,0),MATCH(A22,'Point Grid'!$C$7:$I$7,0))</f>
        <v>1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11"/>
      <c r="O23"/>
      <c r="P23"/>
      <c r="Q23"/>
      <c r="R23"/>
      <c r="S23"/>
      <c r="T23"/>
      <c r="U23"/>
      <c r="V23"/>
      <c r="W23"/>
      <c r="X23"/>
      <c r="Y23"/>
      <c r="Z23"/>
      <c r="AA23"/>
      <c r="AB23"/>
    </row>
    <row r="24" spans="1:28" ht="15.75" thickBot="1" x14ac:dyDescent="0.3">
      <c r="A24" s="4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11"/>
      <c r="O24"/>
      <c r="P24"/>
      <c r="Q24"/>
      <c r="R24"/>
      <c r="S24"/>
      <c r="T24"/>
      <c r="U24"/>
      <c r="V24"/>
      <c r="W24"/>
      <c r="X24"/>
      <c r="Y24"/>
      <c r="Z24"/>
      <c r="AA24"/>
      <c r="AB24"/>
    </row>
    <row r="25" spans="1:28" x14ac:dyDescent="0.25">
      <c r="A25" s="10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11"/>
      <c r="O25"/>
      <c r="P25"/>
      <c r="Q25"/>
      <c r="R25"/>
      <c r="S25"/>
      <c r="T25"/>
      <c r="U25"/>
      <c r="V25"/>
      <c r="W25"/>
      <c r="X25"/>
      <c r="Y25"/>
      <c r="Z25"/>
      <c r="AA25"/>
      <c r="AB25"/>
    </row>
    <row r="26" spans="1:28" x14ac:dyDescent="0.25">
      <c r="A26" s="14" t="s">
        <v>4</v>
      </c>
      <c r="B26" s="5" t="s">
        <v>114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11"/>
      <c r="O26"/>
      <c r="P26"/>
      <c r="Q26"/>
      <c r="R26"/>
      <c r="S26"/>
      <c r="T26"/>
      <c r="U26"/>
      <c r="V26"/>
      <c r="W26"/>
      <c r="X26"/>
      <c r="Y26"/>
      <c r="Z26"/>
      <c r="AA26"/>
      <c r="AB26"/>
    </row>
    <row r="27" spans="1:28" ht="15.75" thickBot="1" x14ac:dyDescent="0.3">
      <c r="A27" s="13">
        <f ca="1">INDEX('Point Grid'!$C$8:$I$27,MATCH($A$1,'Point Grid'!$A$8:$A$27,0),MATCH(A26,'Point Grid'!$C$7:$I$7,0))</f>
        <v>0.5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11"/>
      <c r="O27"/>
      <c r="P27"/>
      <c r="Q27"/>
      <c r="R27"/>
      <c r="S27"/>
      <c r="T27"/>
      <c r="U27"/>
      <c r="V27"/>
      <c r="W27"/>
      <c r="X27"/>
      <c r="Y27"/>
      <c r="Z27"/>
      <c r="AA27"/>
      <c r="AB27"/>
    </row>
    <row r="28" spans="1:28" ht="15.75" thickBot="1" x14ac:dyDescent="0.3">
      <c r="A28" s="4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11"/>
      <c r="O28"/>
      <c r="P28"/>
      <c r="Q28"/>
      <c r="R28"/>
      <c r="S28"/>
      <c r="T28"/>
      <c r="U28"/>
      <c r="V28"/>
      <c r="W28"/>
      <c r="X28"/>
      <c r="Y28"/>
      <c r="Z28"/>
      <c r="AA28"/>
      <c r="AB28"/>
    </row>
    <row r="29" spans="1:28" x14ac:dyDescent="0.25">
      <c r="A29" s="10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11"/>
      <c r="O29"/>
      <c r="P29"/>
      <c r="Q29"/>
      <c r="R29"/>
      <c r="S29"/>
      <c r="T29"/>
      <c r="U29"/>
      <c r="V29"/>
      <c r="W29"/>
      <c r="X29"/>
      <c r="Y29"/>
      <c r="Z29"/>
      <c r="AA29"/>
      <c r="AB29"/>
    </row>
    <row r="30" spans="1:28" x14ac:dyDescent="0.25">
      <c r="A30" s="10"/>
      <c r="B30" s="5" t="s">
        <v>118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11"/>
      <c r="O30"/>
      <c r="P30"/>
      <c r="Q30"/>
      <c r="R30"/>
      <c r="S30"/>
      <c r="T30"/>
      <c r="U30"/>
      <c r="V30"/>
      <c r="W30"/>
      <c r="X30"/>
      <c r="Y30"/>
      <c r="Z30"/>
      <c r="AA30"/>
      <c r="AB30"/>
    </row>
    <row r="31" spans="1:28" x14ac:dyDescent="0.25">
      <c r="A31" s="10"/>
      <c r="B31" s="63" t="s">
        <v>119</v>
      </c>
      <c r="C31" s="85">
        <v>0.10282227448621183</v>
      </c>
      <c r="D31" s="5"/>
      <c r="E31" s="5"/>
      <c r="F31" s="5"/>
      <c r="G31" s="5"/>
      <c r="H31" s="5"/>
      <c r="I31" s="5"/>
      <c r="J31" s="5"/>
      <c r="K31" s="5"/>
      <c r="L31" s="5"/>
      <c r="M31" s="11"/>
      <c r="O31"/>
      <c r="P31"/>
      <c r="Q31"/>
      <c r="R31"/>
      <c r="S31"/>
      <c r="T31"/>
      <c r="U31"/>
      <c r="V31"/>
      <c r="W31"/>
      <c r="X31"/>
      <c r="Y31"/>
      <c r="Z31"/>
      <c r="AA31"/>
      <c r="AB31"/>
    </row>
    <row r="32" spans="1:28" x14ac:dyDescent="0.25">
      <c r="A32" s="10"/>
      <c r="B32" s="67" t="s">
        <v>120</v>
      </c>
      <c r="C32" s="86">
        <v>0</v>
      </c>
      <c r="D32" s="5"/>
      <c r="E32" s="5"/>
      <c r="F32" s="5"/>
      <c r="G32" s="5"/>
      <c r="H32" s="5"/>
      <c r="I32" s="5"/>
      <c r="J32" s="5"/>
      <c r="K32" s="5"/>
      <c r="L32" s="5"/>
      <c r="M32" s="11"/>
      <c r="N32" s="3"/>
      <c r="O32"/>
      <c r="P32"/>
      <c r="Q32"/>
      <c r="R32"/>
      <c r="S32"/>
      <c r="T32"/>
      <c r="U32"/>
      <c r="V32"/>
      <c r="W32"/>
      <c r="X32"/>
      <c r="Y32"/>
      <c r="Z32"/>
      <c r="AA32"/>
      <c r="AB32"/>
    </row>
    <row r="33" spans="1:28" x14ac:dyDescent="0.25">
      <c r="A33" s="10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11"/>
      <c r="N33" s="3"/>
      <c r="O33"/>
      <c r="P33"/>
      <c r="Q33"/>
      <c r="R33"/>
      <c r="S33"/>
      <c r="T33"/>
      <c r="U33"/>
      <c r="V33"/>
      <c r="W33"/>
      <c r="X33"/>
      <c r="Y33"/>
      <c r="Z33"/>
      <c r="AA33"/>
      <c r="AB33"/>
    </row>
    <row r="34" spans="1:28" x14ac:dyDescent="0.25">
      <c r="A34" s="14" t="s">
        <v>5</v>
      </c>
      <c r="B34" s="5" t="s">
        <v>121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11"/>
      <c r="O34"/>
      <c r="P34"/>
      <c r="Q34"/>
      <c r="R34"/>
      <c r="S34"/>
      <c r="T34"/>
      <c r="U34"/>
      <c r="V34"/>
      <c r="W34"/>
      <c r="X34"/>
      <c r="Y34"/>
      <c r="Z34"/>
      <c r="AA34"/>
      <c r="AB34"/>
    </row>
    <row r="35" spans="1:28" ht="15.75" thickBot="1" x14ac:dyDescent="0.3">
      <c r="A35" s="13">
        <f ca="1">INDEX('Point Grid'!$C$8:$I$27,MATCH($A$1,'Point Grid'!$A$8:$A$27,0),MATCH(A34,'Point Grid'!$C$7:$I$7,0))</f>
        <v>0.5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11"/>
      <c r="O35"/>
      <c r="P35"/>
      <c r="Q35"/>
      <c r="R35"/>
      <c r="S35"/>
      <c r="T35"/>
      <c r="U35"/>
      <c r="V35"/>
      <c r="W35"/>
      <c r="X35"/>
      <c r="Y35"/>
      <c r="Z35"/>
      <c r="AA35"/>
      <c r="AB35"/>
    </row>
    <row r="36" spans="1:28" ht="15.75" thickBot="1" x14ac:dyDescent="0.3">
      <c r="A36" s="4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11"/>
      <c r="O36"/>
      <c r="P36"/>
      <c r="Q36"/>
      <c r="R36"/>
      <c r="S36"/>
      <c r="T36"/>
      <c r="U36"/>
      <c r="V36"/>
      <c r="W36"/>
      <c r="X36"/>
      <c r="Y36"/>
      <c r="Z36"/>
      <c r="AA36"/>
      <c r="AB36"/>
    </row>
    <row r="37" spans="1:28" x14ac:dyDescent="0.25">
      <c r="A37" s="10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11"/>
      <c r="O37"/>
      <c r="P37"/>
      <c r="Q37"/>
      <c r="R37"/>
      <c r="S37"/>
      <c r="T37"/>
      <c r="U37"/>
      <c r="V37"/>
      <c r="W37"/>
      <c r="X37"/>
      <c r="Y37"/>
      <c r="Z37"/>
      <c r="AA37"/>
      <c r="AB37"/>
    </row>
    <row r="38" spans="1:28" x14ac:dyDescent="0.25">
      <c r="A38" s="14" t="s">
        <v>6</v>
      </c>
      <c r="B38" s="5" t="s">
        <v>115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11"/>
      <c r="O38"/>
      <c r="P38"/>
      <c r="Q38"/>
      <c r="R38"/>
      <c r="S38"/>
      <c r="T38"/>
      <c r="U38"/>
      <c r="V38"/>
      <c r="W38"/>
      <c r="X38"/>
      <c r="Y38"/>
      <c r="Z38"/>
      <c r="AA38"/>
      <c r="AB38"/>
    </row>
    <row r="39" spans="1:28" ht="15.75" thickBot="1" x14ac:dyDescent="0.3">
      <c r="A39" s="13">
        <f ca="1">INDEX('Point Grid'!$C$8:$I$27,MATCH($A$1,'Point Grid'!$A$8:$A$27,0),MATCH(A38,'Point Grid'!$C$7:$I$7,0))</f>
        <v>1.25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11"/>
      <c r="O39"/>
      <c r="P39"/>
      <c r="Q39"/>
      <c r="R39"/>
      <c r="S39"/>
      <c r="T39"/>
      <c r="U39"/>
      <c r="V39"/>
      <c r="W39"/>
      <c r="X39"/>
      <c r="Y39"/>
      <c r="Z39"/>
      <c r="AA39"/>
      <c r="AB39"/>
    </row>
    <row r="40" spans="1:28" ht="15.75" thickBot="1" x14ac:dyDescent="0.3">
      <c r="A40" s="4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11"/>
      <c r="O40"/>
      <c r="P40"/>
      <c r="Q40"/>
      <c r="R40"/>
      <c r="S40"/>
      <c r="T40"/>
      <c r="U40"/>
      <c r="V40"/>
      <c r="W40"/>
      <c r="X40"/>
      <c r="Y40"/>
      <c r="Z40"/>
      <c r="AA40"/>
      <c r="AB40"/>
    </row>
    <row r="41" spans="1:28" x14ac:dyDescent="0.25">
      <c r="A41" s="10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11"/>
      <c r="O41"/>
      <c r="P41"/>
      <c r="Q41"/>
      <c r="R41"/>
      <c r="S41"/>
      <c r="T41"/>
      <c r="U41"/>
      <c r="V41"/>
      <c r="W41"/>
      <c r="X41"/>
      <c r="Y41"/>
      <c r="Z41"/>
      <c r="AA41"/>
      <c r="AB41"/>
    </row>
    <row r="42" spans="1:28" x14ac:dyDescent="0.25">
      <c r="A42" s="14" t="s">
        <v>7</v>
      </c>
      <c r="B42" s="5" t="s">
        <v>116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11"/>
      <c r="O42"/>
      <c r="P42"/>
      <c r="Q42"/>
      <c r="R42"/>
      <c r="S42"/>
      <c r="T42"/>
      <c r="U42"/>
      <c r="V42"/>
      <c r="W42"/>
      <c r="X42"/>
      <c r="Y42"/>
      <c r="Z42"/>
      <c r="AA42"/>
      <c r="AB42"/>
    </row>
    <row r="43" spans="1:28" ht="15.75" thickBot="1" x14ac:dyDescent="0.3">
      <c r="A43" s="13">
        <f ca="1">INDEX('Point Grid'!$C$8:$I$27,MATCH($A$1,'Point Grid'!$A$8:$A$27,0),MATCH(A42,'Point Grid'!$C$7:$I$7,0))</f>
        <v>0.75</v>
      </c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11"/>
      <c r="O43"/>
      <c r="P43"/>
      <c r="Q43"/>
      <c r="R43"/>
      <c r="S43"/>
      <c r="T43"/>
      <c r="U43"/>
      <c r="V43"/>
      <c r="W43"/>
      <c r="X43"/>
      <c r="Y43"/>
      <c r="Z43"/>
      <c r="AA43"/>
      <c r="AB43"/>
    </row>
    <row r="44" spans="1:28" ht="15.75" thickBot="1" x14ac:dyDescent="0.3">
      <c r="A44" s="4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7"/>
      <c r="O44"/>
      <c r="P44"/>
      <c r="Q44"/>
      <c r="R44"/>
      <c r="S44"/>
      <c r="T44"/>
      <c r="U44"/>
      <c r="V44"/>
      <c r="W44"/>
      <c r="X44"/>
      <c r="Y44"/>
      <c r="Z44"/>
      <c r="AA44"/>
      <c r="AB44"/>
    </row>
    <row r="45" spans="1:28" x14ac:dyDescent="0.25">
      <c r="O45"/>
      <c r="P45"/>
      <c r="Q45"/>
      <c r="R45"/>
      <c r="S45"/>
      <c r="T45"/>
      <c r="U45"/>
      <c r="V45"/>
      <c r="W45"/>
      <c r="X45"/>
      <c r="Y45"/>
      <c r="Z45"/>
      <c r="AA45"/>
      <c r="AB45"/>
    </row>
    <row r="46" spans="1:28" x14ac:dyDescent="0.25">
      <c r="O46"/>
      <c r="P46"/>
      <c r="Q46"/>
      <c r="R46"/>
      <c r="S46"/>
      <c r="T46"/>
      <c r="U46"/>
      <c r="V46"/>
      <c r="W46"/>
      <c r="X46"/>
      <c r="Y46"/>
      <c r="Z46"/>
      <c r="AA46"/>
      <c r="AB46"/>
    </row>
    <row r="47" spans="1:28" x14ac:dyDescent="0.25">
      <c r="O47"/>
      <c r="P47"/>
      <c r="Q47"/>
      <c r="R47"/>
      <c r="S47"/>
      <c r="T47"/>
      <c r="U47"/>
      <c r="V47"/>
      <c r="W47"/>
      <c r="X47"/>
      <c r="Y47"/>
      <c r="Z47"/>
      <c r="AA47"/>
      <c r="AB47"/>
    </row>
    <row r="48" spans="1:28" x14ac:dyDescent="0.25">
      <c r="O48"/>
      <c r="P48"/>
      <c r="Q48"/>
      <c r="R48"/>
      <c r="S48"/>
      <c r="T48"/>
      <c r="U48"/>
      <c r="V48"/>
      <c r="W48"/>
      <c r="X48"/>
      <c r="Y48"/>
      <c r="Z48"/>
      <c r="AA48"/>
      <c r="AB48"/>
    </row>
    <row r="49" spans="15:28" x14ac:dyDescent="0.25"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5:28" x14ac:dyDescent="0.25"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5:28" x14ac:dyDescent="0.25"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5:28" x14ac:dyDescent="0.25"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5:28" x14ac:dyDescent="0.25"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5:28" x14ac:dyDescent="0.25"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5:28" x14ac:dyDescent="0.25"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5:28" x14ac:dyDescent="0.25"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5:28" x14ac:dyDescent="0.25"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5:28" x14ac:dyDescent="0.25"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5:28" x14ac:dyDescent="0.25"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5:28" x14ac:dyDescent="0.25"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5:28" x14ac:dyDescent="0.25"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5:28" x14ac:dyDescent="0.25"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5:28" x14ac:dyDescent="0.25"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5:28" x14ac:dyDescent="0.25"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5:28" x14ac:dyDescent="0.25"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5:28" x14ac:dyDescent="0.25"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5:28" x14ac:dyDescent="0.25"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5:28" x14ac:dyDescent="0.25"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5:28" x14ac:dyDescent="0.25"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5:28" x14ac:dyDescent="0.25"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5:28" x14ac:dyDescent="0.25"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5:28" x14ac:dyDescent="0.25"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5:28" x14ac:dyDescent="0.25"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5:28" x14ac:dyDescent="0.25"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5:28" x14ac:dyDescent="0.25"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5:28" x14ac:dyDescent="0.25"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5:28" x14ac:dyDescent="0.25"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5:28" x14ac:dyDescent="0.25"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5:28" x14ac:dyDescent="0.25"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5:28" x14ac:dyDescent="0.25"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15:28" x14ac:dyDescent="0.25">
      <c r="O81"/>
      <c r="P81"/>
      <c r="Q81"/>
      <c r="R81"/>
      <c r="S81"/>
      <c r="T81"/>
      <c r="U81"/>
      <c r="V81"/>
      <c r="W81"/>
      <c r="X81"/>
      <c r="Y81"/>
      <c r="Z81"/>
      <c r="AA81"/>
      <c r="AB81"/>
    </row>
  </sheetData>
  <sheetProtection formatCells="0" formatColumns="0" formatRows="0"/>
  <mergeCells count="1">
    <mergeCell ref="L1:M1"/>
  </mergeCells>
  <conditionalFormatting sqref="B1">
    <cfRule type="cellIs" dxfId="47" priority="1" operator="equal">
      <formula>"Incomplete"</formula>
    </cfRule>
    <cfRule type="cellIs" dxfId="46" priority="2" operator="equal">
      <formula>"Flag for Review"</formula>
    </cfRule>
    <cfRule type="cellIs" dxfId="45" priority="3" operator="equal">
      <formula>"Finished"</formula>
    </cfRule>
  </conditionalFormatting>
  <dataValidations count="2">
    <dataValidation type="list" allowBlank="1" showInputMessage="1" showErrorMessage="1" sqref="B1" xr:uid="{DF09FE35-F9D5-4691-857C-3143E64ECF98}">
      <formula1>"Finished, Flag for Review, Incomplete"</formula1>
    </dataValidation>
    <dataValidation type="decimal" allowBlank="1" showInputMessage="1" showErrorMessage="1" sqref="A20 A24 A28 A36 A40 A44" xr:uid="{1C3E0054-4080-4C34-9B54-61EC0D5F1230}">
      <formula1>0</formula1>
      <formula2>A19</formula2>
    </dataValidation>
  </dataValidations>
  <hyperlinks>
    <hyperlink ref="L1" location="Navigator!A1" display="Navigator" xr:uid="{0FCED72D-66AF-4526-B393-BC8884772889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Instructions</vt:lpstr>
      <vt:lpstr>Point Grid</vt:lpstr>
      <vt:lpstr>Navigator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 Constable</cp:lastModifiedBy>
  <dcterms:created xsi:type="dcterms:W3CDTF">2020-12-22T11:57:29Z</dcterms:created>
  <dcterms:modified xsi:type="dcterms:W3CDTF">2025-09-18T10:50:11Z</dcterms:modified>
</cp:coreProperties>
</file>